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227.13\share\06基盤整備室\3.設計\01 設計・積算\08 施工パッケージ\H29\"/>
    </mc:Choice>
  </mc:AlternateContent>
  <bookViews>
    <workbookView xWindow="0" yWindow="0" windowWidth="20490" windowHeight="7530" tabRatio="666" activeTab="1"/>
  </bookViews>
  <sheets>
    <sheet name="説明書" sheetId="1" r:id="rId1"/>
    <sheet name="計算シート " sheetId="4" r:id="rId2"/>
    <sheet name="【参考】対応表" sheetId="17" r:id="rId3"/>
    <sheet name="計算例①" sheetId="13" r:id="rId4"/>
    <sheet name="計算例②" sheetId="14" r:id="rId5"/>
    <sheet name="計算例③" sheetId="15" r:id="rId6"/>
    <sheet name="計算例④" sheetId="16" r:id="rId7"/>
    <sheet name="計算例⑤" sheetId="12" r:id="rId8"/>
  </sheets>
  <definedNames>
    <definedName name="_xlnm.Print_Area" localSheetId="2">【参考】対応表!$A$1:$AP$42</definedName>
    <definedName name="_xlnm.Print_Area" localSheetId="1">'計算シート '!$A$1:$AP$42</definedName>
    <definedName name="_xlnm.Print_Area" localSheetId="3">計算例①!$A$1:$AP$42</definedName>
    <definedName name="_xlnm.Print_Area" localSheetId="4">計算例②!$A$1:$AP$42</definedName>
    <definedName name="_xlnm.Print_Area" localSheetId="5">計算例③!$A$1:$AP$42</definedName>
    <definedName name="_xlnm.Print_Area" localSheetId="6">計算例④!$A$1:$AP$42</definedName>
    <definedName name="_xlnm.Print_Area" localSheetId="7">計算例⑤!$A$1:$AP$42</definedName>
    <definedName name="_xlnm.Print_Area" localSheetId="0">説明書!$A$1:$P$18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17" l="1"/>
  <c r="O37" i="17" s="1"/>
  <c r="AA38" i="14" l="1"/>
  <c r="U38" i="14"/>
  <c r="O38" i="14"/>
  <c r="I38" i="14"/>
  <c r="AA37" i="14"/>
  <c r="U37" i="14"/>
  <c r="O37" i="14"/>
  <c r="I37" i="14"/>
  <c r="AA38" i="15"/>
  <c r="U38" i="15"/>
  <c r="O38" i="15"/>
  <c r="I38" i="15"/>
  <c r="AA37" i="15"/>
  <c r="U37" i="15"/>
  <c r="O37" i="15"/>
  <c r="I37" i="15"/>
  <c r="AA38" i="16"/>
  <c r="U38" i="16"/>
  <c r="O38" i="16"/>
  <c r="I38" i="16"/>
  <c r="AA37" i="16"/>
  <c r="U37" i="16"/>
  <c r="O37" i="16"/>
  <c r="I37" i="16"/>
  <c r="AA38" i="12"/>
  <c r="U38" i="12"/>
  <c r="O38" i="12"/>
  <c r="AA37" i="12"/>
  <c r="U37" i="12"/>
  <c r="O37" i="12"/>
  <c r="AA38" i="13"/>
  <c r="U38" i="13"/>
  <c r="O38" i="13"/>
  <c r="I38" i="13"/>
  <c r="AA37" i="13"/>
  <c r="U37" i="13"/>
  <c r="O37" i="13"/>
  <c r="I37" i="13"/>
  <c r="F25" i="17" l="1"/>
  <c r="I25" i="17"/>
  <c r="L25" i="17"/>
  <c r="O25" i="17"/>
  <c r="R25" i="17"/>
  <c r="U25" i="17"/>
  <c r="Y25" i="17"/>
  <c r="I26" i="17"/>
  <c r="O26" i="17"/>
  <c r="U26" i="17"/>
  <c r="Y26" i="17"/>
  <c r="AB26" i="17"/>
  <c r="AE26" i="17"/>
  <c r="F28" i="17"/>
  <c r="I28" i="17"/>
  <c r="L28" i="17"/>
  <c r="O28" i="17"/>
  <c r="R28" i="17"/>
  <c r="U28" i="17"/>
  <c r="X28" i="17"/>
  <c r="AA28" i="17"/>
  <c r="AE28" i="17"/>
  <c r="I29" i="17"/>
  <c r="O29" i="17"/>
  <c r="U29" i="17"/>
  <c r="AA29" i="17"/>
  <c r="AE29" i="17"/>
  <c r="AH29" i="17"/>
  <c r="AK29" i="17"/>
  <c r="AN29" i="17"/>
  <c r="F31" i="17"/>
  <c r="F37" i="17" s="1"/>
  <c r="I31" i="17"/>
  <c r="I37" i="17" s="1"/>
  <c r="L31" i="17"/>
  <c r="L37" i="17" s="1"/>
  <c r="R31" i="17"/>
  <c r="R37" i="17" s="1"/>
  <c r="U31" i="17"/>
  <c r="U37" i="17" s="1"/>
  <c r="X31" i="17"/>
  <c r="X37" i="17" s="1"/>
  <c r="AA31" i="17"/>
  <c r="AA37" i="17" s="1"/>
  <c r="AE31" i="17"/>
  <c r="I32" i="17"/>
  <c r="I38" i="17" s="1"/>
  <c r="O32" i="17"/>
  <c r="O38" i="17" s="1"/>
  <c r="U32" i="17"/>
  <c r="U38" i="17" s="1"/>
  <c r="AA32" i="17"/>
  <c r="AA38" i="17" s="1"/>
  <c r="AE32" i="17"/>
  <c r="AH32" i="17"/>
  <c r="AK32" i="17"/>
  <c r="AN32" i="17"/>
  <c r="F34" i="17"/>
  <c r="I34" i="17"/>
  <c r="R34" i="17"/>
  <c r="U34" i="17"/>
  <c r="X34" i="17"/>
  <c r="AA34" i="17"/>
  <c r="I35" i="17"/>
  <c r="E23" i="17"/>
  <c r="Q15" i="16"/>
  <c r="AA28" i="16" s="1"/>
  <c r="Q14" i="16"/>
  <c r="U28" i="16" s="1"/>
  <c r="Q13" i="16"/>
  <c r="O28" i="16" s="1"/>
  <c r="Q12" i="16"/>
  <c r="I28" i="16" s="1"/>
  <c r="I35" i="16"/>
  <c r="AA34" i="16"/>
  <c r="X34" i="16"/>
  <c r="U34" i="16"/>
  <c r="R34" i="16"/>
  <c r="I34" i="16"/>
  <c r="F34" i="16"/>
  <c r="AQ38" i="16" s="1"/>
  <c r="AN32" i="16"/>
  <c r="AK32" i="16"/>
  <c r="AH32" i="16"/>
  <c r="AE32" i="16"/>
  <c r="AA32" i="16"/>
  <c r="U32" i="16"/>
  <c r="O32" i="16"/>
  <c r="I32" i="16"/>
  <c r="AE31" i="16"/>
  <c r="AA31" i="16"/>
  <c r="X31" i="16"/>
  <c r="U31" i="16"/>
  <c r="R31" i="16"/>
  <c r="O31" i="16"/>
  <c r="L31" i="16"/>
  <c r="I31" i="16"/>
  <c r="F31" i="16"/>
  <c r="AN29" i="16"/>
  <c r="AK29" i="16"/>
  <c r="AH29" i="16"/>
  <c r="AE29" i="16"/>
  <c r="AA29" i="16"/>
  <c r="U29" i="16"/>
  <c r="O29" i="16"/>
  <c r="I29" i="16"/>
  <c r="AE28" i="16"/>
  <c r="X28" i="16"/>
  <c r="R28" i="16"/>
  <c r="L28" i="16"/>
  <c r="F28" i="16"/>
  <c r="AE26" i="16"/>
  <c r="AB26" i="16"/>
  <c r="Y26" i="16"/>
  <c r="U26" i="16"/>
  <c r="O26" i="16"/>
  <c r="I26" i="16"/>
  <c r="Y25" i="16"/>
  <c r="U25" i="16"/>
  <c r="R25" i="16"/>
  <c r="O25" i="16"/>
  <c r="L25" i="16"/>
  <c r="I25" i="16"/>
  <c r="F25" i="16"/>
  <c r="E23" i="16"/>
  <c r="Q17" i="15"/>
  <c r="I31" i="15" s="1"/>
  <c r="N17" i="15"/>
  <c r="I32" i="15" s="1"/>
  <c r="I35" i="15"/>
  <c r="AA34" i="15"/>
  <c r="X34" i="15"/>
  <c r="U34" i="15"/>
  <c r="R34" i="15"/>
  <c r="I34" i="15"/>
  <c r="F34" i="15"/>
  <c r="AQ38" i="15" s="1"/>
  <c r="AN32" i="15"/>
  <c r="AK32" i="15"/>
  <c r="AH32" i="15"/>
  <c r="AE32" i="15"/>
  <c r="AA32" i="15"/>
  <c r="U32" i="15"/>
  <c r="O32" i="15"/>
  <c r="AE31" i="15"/>
  <c r="AA31" i="15"/>
  <c r="X31" i="15"/>
  <c r="U31" i="15"/>
  <c r="R31" i="15"/>
  <c r="O31" i="15"/>
  <c r="L31" i="15"/>
  <c r="L37" i="15" s="1"/>
  <c r="F31" i="15"/>
  <c r="AN29" i="15"/>
  <c r="AK29" i="15"/>
  <c r="AH29" i="15"/>
  <c r="AE29" i="15"/>
  <c r="AA29" i="15"/>
  <c r="U29" i="15"/>
  <c r="O29" i="15"/>
  <c r="I29" i="15"/>
  <c r="AE28" i="15"/>
  <c r="AA28" i="15"/>
  <c r="X28" i="15"/>
  <c r="U28" i="15"/>
  <c r="R28" i="15"/>
  <c r="O28" i="15"/>
  <c r="L28" i="15"/>
  <c r="I28" i="15"/>
  <c r="F28" i="15"/>
  <c r="AE26" i="15"/>
  <c r="AB26" i="15"/>
  <c r="Y26" i="15"/>
  <c r="U26" i="15"/>
  <c r="O26" i="15"/>
  <c r="I26" i="15"/>
  <c r="Y25" i="15"/>
  <c r="U25" i="15"/>
  <c r="R25" i="15"/>
  <c r="O25" i="15"/>
  <c r="L25" i="15"/>
  <c r="I25" i="15"/>
  <c r="F25" i="15"/>
  <c r="E23" i="15"/>
  <c r="I35" i="14"/>
  <c r="AA34" i="14"/>
  <c r="X34" i="14"/>
  <c r="U34" i="14"/>
  <c r="R34" i="14"/>
  <c r="I34" i="14"/>
  <c r="F34" i="14"/>
  <c r="AQ38" i="14" s="1"/>
  <c r="AN32" i="14"/>
  <c r="AK32" i="14"/>
  <c r="AH32" i="14"/>
  <c r="AE32" i="14"/>
  <c r="AA32" i="14"/>
  <c r="U32" i="14"/>
  <c r="O32" i="14"/>
  <c r="I32" i="14"/>
  <c r="AE31" i="14"/>
  <c r="AA31" i="14"/>
  <c r="X31" i="14"/>
  <c r="U31" i="14"/>
  <c r="R31" i="14"/>
  <c r="O31" i="14"/>
  <c r="L31" i="14"/>
  <c r="L37" i="14" s="1"/>
  <c r="I31" i="14"/>
  <c r="F31" i="14"/>
  <c r="AN29" i="14"/>
  <c r="AK29" i="14"/>
  <c r="AH29" i="14"/>
  <c r="AE29" i="14"/>
  <c r="AA29" i="14"/>
  <c r="U29" i="14"/>
  <c r="O29" i="14"/>
  <c r="I29" i="14"/>
  <c r="AE28" i="14"/>
  <c r="AA28" i="14"/>
  <c r="X28" i="14"/>
  <c r="U28" i="14"/>
  <c r="R28" i="14"/>
  <c r="O28" i="14"/>
  <c r="L28" i="14"/>
  <c r="I28" i="14"/>
  <c r="F28" i="14"/>
  <c r="AE26" i="14"/>
  <c r="AB26" i="14"/>
  <c r="Y26" i="14"/>
  <c r="U26" i="14"/>
  <c r="O26" i="14"/>
  <c r="I26" i="14"/>
  <c r="Y25" i="14"/>
  <c r="U25" i="14"/>
  <c r="R25" i="14"/>
  <c r="O25" i="14"/>
  <c r="L25" i="14"/>
  <c r="I25" i="14"/>
  <c r="F25" i="14"/>
  <c r="E23" i="14"/>
  <c r="E23" i="13"/>
  <c r="I35" i="13"/>
  <c r="AA34" i="13"/>
  <c r="X34" i="13"/>
  <c r="U34" i="13"/>
  <c r="R34" i="13"/>
  <c r="I34" i="13"/>
  <c r="F34" i="13"/>
  <c r="AQ38" i="13" s="1"/>
  <c r="AN32" i="13"/>
  <c r="AK32" i="13"/>
  <c r="AH32" i="13"/>
  <c r="AE32" i="13"/>
  <c r="AA32" i="13"/>
  <c r="U32" i="13"/>
  <c r="O32" i="13"/>
  <c r="I32" i="13"/>
  <c r="AE31" i="13"/>
  <c r="AA31" i="13"/>
  <c r="X31" i="13"/>
  <c r="U31" i="13"/>
  <c r="R31" i="13"/>
  <c r="R37" i="13" s="1"/>
  <c r="O31" i="13"/>
  <c r="L31" i="13"/>
  <c r="I31" i="13"/>
  <c r="F31" i="13"/>
  <c r="F37" i="13" s="1"/>
  <c r="AN29" i="13"/>
  <c r="AK29" i="13"/>
  <c r="AH29" i="13"/>
  <c r="AE29" i="13"/>
  <c r="AA29" i="13"/>
  <c r="U29" i="13"/>
  <c r="O29" i="13"/>
  <c r="I29" i="13"/>
  <c r="AE28" i="13"/>
  <c r="AA28" i="13"/>
  <c r="X28" i="13"/>
  <c r="U28" i="13"/>
  <c r="R28" i="13"/>
  <c r="O28" i="13"/>
  <c r="L28" i="13"/>
  <c r="I28" i="13"/>
  <c r="F28" i="13"/>
  <c r="AE26" i="13"/>
  <c r="AB26" i="13"/>
  <c r="Y26" i="13"/>
  <c r="U26" i="13"/>
  <c r="O26" i="13"/>
  <c r="I26" i="13"/>
  <c r="Y25" i="13"/>
  <c r="U25" i="13"/>
  <c r="R25" i="13"/>
  <c r="O25" i="13"/>
  <c r="L25" i="13"/>
  <c r="I25" i="13"/>
  <c r="F25" i="13"/>
  <c r="E23" i="12"/>
  <c r="I35" i="12"/>
  <c r="AA34" i="12"/>
  <c r="X34" i="12"/>
  <c r="U34" i="12"/>
  <c r="R34" i="12"/>
  <c r="I34" i="12"/>
  <c r="F34" i="12"/>
  <c r="AQ38" i="12" s="1"/>
  <c r="AN32" i="12"/>
  <c r="AK32" i="12"/>
  <c r="AH32" i="12"/>
  <c r="AE32" i="12"/>
  <c r="AA32" i="12"/>
  <c r="U32" i="12"/>
  <c r="O32" i="12"/>
  <c r="I32" i="12"/>
  <c r="I38" i="12" s="1"/>
  <c r="AE31" i="12"/>
  <c r="AA31" i="12"/>
  <c r="X31" i="12"/>
  <c r="X37" i="12" s="1"/>
  <c r="U31" i="12"/>
  <c r="R31" i="12"/>
  <c r="R37" i="12" s="1"/>
  <c r="O31" i="12"/>
  <c r="L31" i="12"/>
  <c r="L37" i="12" s="1"/>
  <c r="I31" i="12"/>
  <c r="I37" i="12" s="1"/>
  <c r="F31" i="12"/>
  <c r="F37" i="12" s="1"/>
  <c r="AN29" i="12"/>
  <c r="AK29" i="12"/>
  <c r="AH29" i="12"/>
  <c r="AE29" i="12"/>
  <c r="AA29" i="12"/>
  <c r="U29" i="12"/>
  <c r="O29" i="12"/>
  <c r="I29" i="12"/>
  <c r="AE28" i="12"/>
  <c r="AA28" i="12"/>
  <c r="X28" i="12"/>
  <c r="U28" i="12"/>
  <c r="R28" i="12"/>
  <c r="O28" i="12"/>
  <c r="L28" i="12"/>
  <c r="I28" i="12"/>
  <c r="F28" i="12"/>
  <c r="AE26" i="12"/>
  <c r="AB26" i="12"/>
  <c r="Y26" i="12"/>
  <c r="U26" i="12"/>
  <c r="O26" i="12"/>
  <c r="I26" i="12"/>
  <c r="Y25" i="12"/>
  <c r="U25" i="12"/>
  <c r="R25" i="12"/>
  <c r="O25" i="12"/>
  <c r="L25" i="12"/>
  <c r="I25" i="12"/>
  <c r="F25" i="12"/>
  <c r="F37" i="16" l="1"/>
  <c r="AQ35" i="16" s="1"/>
  <c r="R37" i="16"/>
  <c r="AS35" i="16" s="1"/>
  <c r="F37" i="14"/>
  <c r="AQ35" i="14" s="1"/>
  <c r="X37" i="15"/>
  <c r="AT35" i="15" s="1"/>
  <c r="AR29" i="12"/>
  <c r="AS26" i="13"/>
  <c r="AR32" i="13"/>
  <c r="L37" i="13"/>
  <c r="AR35" i="13" s="1"/>
  <c r="AT32" i="13"/>
  <c r="X37" i="13"/>
  <c r="AT35" i="13" s="1"/>
  <c r="AS26" i="14"/>
  <c r="AT32" i="14"/>
  <c r="X37" i="14"/>
  <c r="AT35" i="14" s="1"/>
  <c r="AQ29" i="15"/>
  <c r="R37" i="15"/>
  <c r="AS35" i="15" s="1"/>
  <c r="F37" i="15"/>
  <c r="AQ35" i="15" s="1"/>
  <c r="R37" i="14"/>
  <c r="AS35" i="14" s="1"/>
  <c r="AR32" i="16"/>
  <c r="L37" i="16"/>
  <c r="AR35" i="16" s="1"/>
  <c r="X37" i="16"/>
  <c r="AT35" i="16" s="1"/>
  <c r="AS26" i="17"/>
  <c r="AQ38" i="17"/>
  <c r="AT29" i="14"/>
  <c r="AT29" i="17"/>
  <c r="AR32" i="17"/>
  <c r="AS26" i="15"/>
  <c r="AS26" i="16"/>
  <c r="AQ26" i="13"/>
  <c r="AS29" i="15"/>
  <c r="AU38" i="15"/>
  <c r="AR26" i="15"/>
  <c r="AU26" i="15"/>
  <c r="AT32" i="15"/>
  <c r="AQ26" i="16"/>
  <c r="AU32" i="14"/>
  <c r="AU32" i="17"/>
  <c r="AU32" i="15"/>
  <c r="AS29" i="16"/>
  <c r="AQ26" i="17"/>
  <c r="AT29" i="12"/>
  <c r="AS29" i="13"/>
  <c r="AQ26" i="15"/>
  <c r="AT29" i="15"/>
  <c r="AR26" i="16"/>
  <c r="AU26" i="16"/>
  <c r="AU32" i="16"/>
  <c r="AU38" i="16"/>
  <c r="AT35" i="17"/>
  <c r="AS26" i="12"/>
  <c r="AT35" i="12"/>
  <c r="AR29" i="13"/>
  <c r="AT29" i="13"/>
  <c r="AR29" i="14"/>
  <c r="AR32" i="15"/>
  <c r="AT29" i="16"/>
  <c r="AT32" i="16"/>
  <c r="AR26" i="17"/>
  <c r="AU26" i="17"/>
  <c r="AQ29" i="17"/>
  <c r="AS29" i="17"/>
  <c r="AU38" i="17"/>
  <c r="AR35" i="17"/>
  <c r="AR35" i="12"/>
  <c r="AS35" i="17"/>
  <c r="AQ35" i="17"/>
  <c r="AU29" i="17"/>
  <c r="AT32" i="17"/>
  <c r="AR29" i="17"/>
  <c r="AQ32" i="17"/>
  <c r="AS32" i="17"/>
  <c r="AQ29" i="16"/>
  <c r="AU29" i="16"/>
  <c r="AR29" i="16"/>
  <c r="AQ32" i="16"/>
  <c r="AS32" i="16"/>
  <c r="AU29" i="15"/>
  <c r="AR29" i="15"/>
  <c r="AR35" i="15"/>
  <c r="AQ32" i="15"/>
  <c r="AS32" i="15"/>
  <c r="AR26" i="14"/>
  <c r="AU26" i="14"/>
  <c r="AQ29" i="14"/>
  <c r="AS29" i="14"/>
  <c r="AU29" i="14"/>
  <c r="AR32" i="14"/>
  <c r="AS32" i="14"/>
  <c r="AU38" i="14"/>
  <c r="AR35" i="14"/>
  <c r="AQ26" i="14"/>
  <c r="AQ32" i="14"/>
  <c r="AQ35" i="13"/>
  <c r="AS35" i="13"/>
  <c r="AQ35" i="12"/>
  <c r="AS35" i="12"/>
  <c r="AR26" i="13"/>
  <c r="AU26" i="13"/>
  <c r="AU32" i="13"/>
  <c r="AU38" i="13"/>
  <c r="AQ29" i="13"/>
  <c r="AU29" i="13"/>
  <c r="AQ32" i="13"/>
  <c r="AS32" i="13"/>
  <c r="AQ26" i="12"/>
  <c r="AS29" i="12"/>
  <c r="AR26" i="12"/>
  <c r="AU26" i="12"/>
  <c r="AS32" i="12"/>
  <c r="AU32" i="12"/>
  <c r="AU38" i="12"/>
  <c r="AQ29" i="12"/>
  <c r="AU29" i="12"/>
  <c r="AT32" i="12"/>
  <c r="AQ32" i="12"/>
  <c r="AR32" i="12"/>
  <c r="AW35" i="16" l="1"/>
  <c r="AW35" i="15"/>
  <c r="AW26" i="15"/>
  <c r="AW32" i="14"/>
  <c r="AW26" i="16"/>
  <c r="AW26" i="17"/>
  <c r="AW26" i="13"/>
  <c r="AW26" i="14"/>
  <c r="AW35" i="14"/>
  <c r="AW29" i="14"/>
  <c r="AW32" i="15"/>
  <c r="AW29" i="15"/>
  <c r="AW35" i="13"/>
  <c r="AW32" i="13"/>
  <c r="AW32" i="17"/>
  <c r="AW29" i="17"/>
  <c r="AW35" i="12"/>
  <c r="AW35" i="17"/>
  <c r="AG37" i="17" s="1"/>
  <c r="AW32" i="16"/>
  <c r="AW29" i="16"/>
  <c r="AW29" i="13"/>
  <c r="AW29" i="12"/>
  <c r="AW26" i="12"/>
  <c r="AW32" i="12"/>
  <c r="AW38" i="15" l="1"/>
  <c r="AG37" i="15" s="1"/>
  <c r="AW38" i="14"/>
  <c r="AG37" i="14" s="1"/>
  <c r="AW38" i="17"/>
  <c r="AW38" i="13"/>
  <c r="AG37" i="13" s="1"/>
  <c r="AW38" i="16"/>
  <c r="AG37" i="16" s="1"/>
  <c r="AW38" i="12"/>
  <c r="AG37" i="12" s="1"/>
  <c r="I32" i="4" l="1"/>
  <c r="I38" i="4" s="1"/>
  <c r="I31" i="4"/>
  <c r="I37" i="4" s="1"/>
  <c r="AA32" i="4"/>
  <c r="AA38" i="4" s="1"/>
  <c r="AA31" i="4"/>
  <c r="AA37" i="4" s="1"/>
  <c r="U32" i="4"/>
  <c r="U38" i="4" s="1"/>
  <c r="U31" i="4"/>
  <c r="U37" i="4" s="1"/>
  <c r="O32" i="4"/>
  <c r="O38" i="4" s="1"/>
  <c r="O31" i="4"/>
  <c r="O37" i="4" s="1"/>
  <c r="I35" i="4"/>
  <c r="AA34" i="4"/>
  <c r="X34" i="4"/>
  <c r="U34" i="4"/>
  <c r="R34" i="4"/>
  <c r="I34" i="4"/>
  <c r="F34" i="4"/>
  <c r="AN32" i="4"/>
  <c r="AK32" i="4"/>
  <c r="AH32" i="4"/>
  <c r="AE32" i="4"/>
  <c r="AE31" i="4"/>
  <c r="X31" i="4"/>
  <c r="R31" i="4"/>
  <c r="R37" i="4" s="1"/>
  <c r="AS35" i="4" s="1"/>
  <c r="L31" i="4"/>
  <c r="L37" i="4" s="1"/>
  <c r="AR35" i="4" s="1"/>
  <c r="F31" i="4"/>
  <c r="F37" i="4" s="1"/>
  <c r="AQ35" i="4" s="1"/>
  <c r="AN29" i="4"/>
  <c r="AK29" i="4"/>
  <c r="AH29" i="4"/>
  <c r="AE29" i="4"/>
  <c r="AA29" i="4"/>
  <c r="U29" i="4"/>
  <c r="O29" i="4"/>
  <c r="I29" i="4"/>
  <c r="AE28" i="4"/>
  <c r="AA28" i="4"/>
  <c r="X28" i="4"/>
  <c r="U28" i="4"/>
  <c r="R28" i="4"/>
  <c r="O28" i="4"/>
  <c r="L28" i="4"/>
  <c r="I28" i="4"/>
  <c r="F28" i="4"/>
  <c r="AE26" i="4"/>
  <c r="AB26" i="4"/>
  <c r="Y26" i="4"/>
  <c r="U26" i="4"/>
  <c r="O26" i="4"/>
  <c r="I26" i="4"/>
  <c r="Y25" i="4"/>
  <c r="U25" i="4"/>
  <c r="R25" i="4"/>
  <c r="O25" i="4"/>
  <c r="L25" i="4"/>
  <c r="I25" i="4"/>
  <c r="F25" i="4"/>
  <c r="E23" i="4"/>
  <c r="AS26" i="4" l="1"/>
  <c r="X37" i="4"/>
  <c r="AT35" i="4" s="1"/>
  <c r="AW35" i="4" s="1"/>
  <c r="AQ26" i="4"/>
  <c r="AQ29" i="4"/>
  <c r="AS29" i="4"/>
  <c r="AR26" i="4"/>
  <c r="AU26" i="4"/>
  <c r="AR29" i="4"/>
  <c r="AQ38" i="4"/>
  <c r="AU38" i="4"/>
  <c r="AR32" i="4"/>
  <c r="AT32" i="4"/>
  <c r="AS32" i="4"/>
  <c r="AQ32" i="4"/>
  <c r="AT29" i="4"/>
  <c r="AU29" i="4"/>
  <c r="AU32" i="4"/>
  <c r="AW26" i="4" l="1"/>
  <c r="AW32" i="4"/>
  <c r="AW29" i="4"/>
  <c r="AW38" i="4" l="1"/>
  <c r="AG37" i="4" s="1"/>
</calcChain>
</file>

<file path=xl/sharedStrings.xml><?xml version="1.0" encoding="utf-8"?>
<sst xmlns="http://schemas.openxmlformats.org/spreadsheetml/2006/main" count="1204" uniqueCount="193">
  <si>
    <t>千葉県農林水産部耕地課</t>
    <rPh sb="0" eb="3">
      <t>チバケン</t>
    </rPh>
    <rPh sb="3" eb="5">
      <t>ノウリン</t>
    </rPh>
    <rPh sb="5" eb="7">
      <t>スイサン</t>
    </rPh>
    <rPh sb="7" eb="8">
      <t>ブ</t>
    </rPh>
    <rPh sb="8" eb="10">
      <t>コウチ</t>
    </rPh>
    <rPh sb="10" eb="11">
      <t>カ</t>
    </rPh>
    <phoneticPr fontId="3"/>
  </si>
  <si>
    <t>条件区分：</t>
    <rPh sb="0" eb="2">
      <t>ジョウケン</t>
    </rPh>
    <rPh sb="2" eb="4">
      <t>クブン</t>
    </rPh>
    <phoneticPr fontId="3"/>
  </si>
  <si>
    <t>標準単価：</t>
    <rPh sb="0" eb="2">
      <t>ヒョウジュン</t>
    </rPh>
    <rPh sb="2" eb="4">
      <t>タンカ</t>
    </rPh>
    <phoneticPr fontId="3"/>
  </si>
  <si>
    <t>円</t>
    <rPh sb="0" eb="1">
      <t>エン</t>
    </rPh>
    <phoneticPr fontId="3"/>
  </si>
  <si>
    <t>代表機労材規格</t>
    <rPh sb="0" eb="2">
      <t>ダイヒョウ</t>
    </rPh>
    <rPh sb="2" eb="3">
      <t>キ</t>
    </rPh>
    <rPh sb="3" eb="4">
      <t>ロウ</t>
    </rPh>
    <rPh sb="4" eb="5">
      <t>ザイ</t>
    </rPh>
    <rPh sb="5" eb="7">
      <t>キカク</t>
    </rPh>
    <phoneticPr fontId="3"/>
  </si>
  <si>
    <t>【機械経費の補正】※１</t>
    <rPh sb="1" eb="3">
      <t>キカイ</t>
    </rPh>
    <rPh sb="3" eb="5">
      <t>ケイヒ</t>
    </rPh>
    <rPh sb="6" eb="8">
      <t>ホセイ</t>
    </rPh>
    <phoneticPr fontId="3"/>
  </si>
  <si>
    <t>K</t>
    <phoneticPr fontId="3"/>
  </si>
  <si>
    <t>代表機械規格</t>
    <rPh sb="0" eb="2">
      <t>ダイヒョウ</t>
    </rPh>
    <rPh sb="2" eb="4">
      <t>キカイ</t>
    </rPh>
    <rPh sb="4" eb="6">
      <t>キカク</t>
    </rPh>
    <phoneticPr fontId="3"/>
  </si>
  <si>
    <t>K1</t>
    <phoneticPr fontId="3"/>
  </si>
  <si>
    <t>K1</t>
    <phoneticPr fontId="3"/>
  </si>
  <si>
    <t>K2</t>
    <phoneticPr fontId="3"/>
  </si>
  <si>
    <t>K2</t>
    <phoneticPr fontId="3"/>
  </si>
  <si>
    <t>K3</t>
    <phoneticPr fontId="3"/>
  </si>
  <si>
    <t>K3</t>
    <phoneticPr fontId="3"/>
  </si>
  <si>
    <t>【労務費の補正】※２</t>
    <rPh sb="1" eb="4">
      <t>ロウムヒ</t>
    </rPh>
    <rPh sb="5" eb="7">
      <t>ホセイ</t>
    </rPh>
    <phoneticPr fontId="3"/>
  </si>
  <si>
    <t>R</t>
    <phoneticPr fontId="3"/>
  </si>
  <si>
    <t>代表労務規格</t>
    <rPh sb="0" eb="2">
      <t>ダイヒョウ</t>
    </rPh>
    <rPh sb="2" eb="4">
      <t>ロウム</t>
    </rPh>
    <rPh sb="4" eb="6">
      <t>キカク</t>
    </rPh>
    <phoneticPr fontId="3"/>
  </si>
  <si>
    <t>割増率(%)</t>
    <rPh sb="0" eb="2">
      <t>ワリマシ</t>
    </rPh>
    <rPh sb="2" eb="3">
      <t>リツ</t>
    </rPh>
    <phoneticPr fontId="3"/>
  </si>
  <si>
    <t>R1</t>
    <phoneticPr fontId="3"/>
  </si>
  <si>
    <t>R2</t>
    <phoneticPr fontId="3"/>
  </si>
  <si>
    <t>R3</t>
    <phoneticPr fontId="3"/>
  </si>
  <si>
    <t>R4</t>
    <phoneticPr fontId="3"/>
  </si>
  <si>
    <t>【材料規格の変更】※３</t>
    <rPh sb="1" eb="3">
      <t>ザイリョウ</t>
    </rPh>
    <rPh sb="3" eb="5">
      <t>キカク</t>
    </rPh>
    <rPh sb="6" eb="8">
      <t>ヘンコウ</t>
    </rPh>
    <phoneticPr fontId="3"/>
  </si>
  <si>
    <t>【材料の実数入力】※４</t>
    <rPh sb="1" eb="3">
      <t>ザイリョウ</t>
    </rPh>
    <rPh sb="4" eb="6">
      <t>ジッスウ</t>
    </rPh>
    <rPh sb="6" eb="8">
      <t>ニュウリョク</t>
    </rPh>
    <phoneticPr fontId="3"/>
  </si>
  <si>
    <t>Z</t>
    <phoneticPr fontId="3"/>
  </si>
  <si>
    <t>代表材料規格</t>
    <rPh sb="0" eb="2">
      <t>ダイヒョウ</t>
    </rPh>
    <rPh sb="2" eb="4">
      <t>ザイリョウ</t>
    </rPh>
    <rPh sb="4" eb="6">
      <t>キカク</t>
    </rPh>
    <phoneticPr fontId="3"/>
  </si>
  <si>
    <t>規格変更した材料名</t>
  </si>
  <si>
    <t>東京単価</t>
    <rPh sb="0" eb="2">
      <t>トウキョウ</t>
    </rPh>
    <rPh sb="2" eb="4">
      <t>タンカ</t>
    </rPh>
    <phoneticPr fontId="3"/>
  </si>
  <si>
    <t>使用数量</t>
    <rPh sb="0" eb="2">
      <t>シヨウ</t>
    </rPh>
    <rPh sb="2" eb="4">
      <t>スウリョウ</t>
    </rPh>
    <phoneticPr fontId="3"/>
  </si>
  <si>
    <t>Z1</t>
    <phoneticPr fontId="3"/>
  </si>
  <si>
    <t>Z2</t>
    <phoneticPr fontId="3"/>
  </si>
  <si>
    <t>Z3</t>
  </si>
  <si>
    <t>Z4</t>
  </si>
  <si>
    <t>S</t>
    <phoneticPr fontId="3"/>
  </si>
  <si>
    <t>×</t>
    <phoneticPr fontId="3"/>
  </si>
  <si>
    <t>＋</t>
    <phoneticPr fontId="3"/>
  </si>
  <si>
    <t>×</t>
    <phoneticPr fontId="3"/>
  </si>
  <si>
    <t>＋</t>
    <phoneticPr fontId="3"/>
  </si>
  <si>
    <t>）×</t>
    <phoneticPr fontId="3"/>
  </si>
  <si>
    <t>K1</t>
    <phoneticPr fontId="3"/>
  </si>
  <si>
    <t>K2</t>
    <phoneticPr fontId="3"/>
  </si>
  <si>
    <t>K補正</t>
    <rPh sb="1" eb="3">
      <t>ホセイ</t>
    </rPh>
    <phoneticPr fontId="3"/>
  </si>
  <si>
    <t>K行</t>
    <rPh sb="1" eb="2">
      <t>ギョウ</t>
    </rPh>
    <phoneticPr fontId="3"/>
  </si>
  <si>
    <t>＋（</t>
    <phoneticPr fontId="3"/>
  </si>
  <si>
    <t>R1</t>
    <phoneticPr fontId="3"/>
  </si>
  <si>
    <t>R2</t>
    <phoneticPr fontId="3"/>
  </si>
  <si>
    <t>R3</t>
    <phoneticPr fontId="3"/>
  </si>
  <si>
    <t>R4</t>
    <phoneticPr fontId="3"/>
  </si>
  <si>
    <t>R補正</t>
    <rPh sb="1" eb="3">
      <t>ホセイ</t>
    </rPh>
    <phoneticPr fontId="3"/>
  </si>
  <si>
    <t>R行</t>
    <rPh sb="1" eb="2">
      <t>ギョウ</t>
    </rPh>
    <phoneticPr fontId="3"/>
  </si>
  <si>
    <t>Z3</t>
    <phoneticPr fontId="3"/>
  </si>
  <si>
    <t>Z4</t>
    <phoneticPr fontId="3"/>
  </si>
  <si>
    <t>Z補正</t>
    <rPh sb="1" eb="3">
      <t>ホセイ</t>
    </rPh>
    <phoneticPr fontId="3"/>
  </si>
  <si>
    <t>Z行</t>
    <rPh sb="1" eb="2">
      <t>ギョウ</t>
    </rPh>
    <phoneticPr fontId="3"/>
  </si>
  <si>
    <t>－</t>
    <phoneticPr fontId="3"/>
  </si>
  <si>
    <t>－</t>
    <phoneticPr fontId="3"/>
  </si>
  <si>
    <t>－</t>
    <phoneticPr fontId="3"/>
  </si>
  <si>
    <t>S</t>
    <phoneticPr fontId="3"/>
  </si>
  <si>
    <t>全補正</t>
    <rPh sb="0" eb="1">
      <t>ゼン</t>
    </rPh>
    <rPh sb="1" eb="3">
      <t>ホセイ</t>
    </rPh>
    <phoneticPr fontId="3"/>
  </si>
  <si>
    <t>最終結果</t>
    <rPh sb="0" eb="2">
      <t>サイシュウ</t>
    </rPh>
    <rPh sb="2" eb="4">
      <t>ケッカ</t>
    </rPh>
    <phoneticPr fontId="3"/>
  </si>
  <si>
    <t>単価名称：</t>
    <rPh sb="0" eb="2">
      <t>タンカ</t>
    </rPh>
    <rPh sb="2" eb="4">
      <t>メイショウ</t>
    </rPh>
    <phoneticPr fontId="3"/>
  </si>
  <si>
    <t>東京単価：</t>
    <rPh sb="0" eb="2">
      <t>トウキョウ</t>
    </rPh>
    <rPh sb="2" eb="4">
      <t>タンカ</t>
    </rPh>
    <phoneticPr fontId="3"/>
  </si>
  <si>
    <t>単 価 期 ：</t>
    <rPh sb="0" eb="1">
      <t>タン</t>
    </rPh>
    <rPh sb="2" eb="3">
      <t>アタイ</t>
    </rPh>
    <rPh sb="4" eb="5">
      <t>キ</t>
    </rPh>
    <phoneticPr fontId="2"/>
  </si>
  <si>
    <t>２．施工パッケージ型積算方式標準単価表に掲載された標準単価及び機労材構成比を入力する。（必須）</t>
    <rPh sb="2" eb="4">
      <t>セコウ</t>
    </rPh>
    <rPh sb="9" eb="10">
      <t>ガタ</t>
    </rPh>
    <rPh sb="10" eb="12">
      <t>セキサン</t>
    </rPh>
    <rPh sb="12" eb="14">
      <t>ホウシキ</t>
    </rPh>
    <rPh sb="14" eb="16">
      <t>ヒョウジュン</t>
    </rPh>
    <rPh sb="16" eb="18">
      <t>タンカ</t>
    </rPh>
    <rPh sb="18" eb="19">
      <t>オモテ</t>
    </rPh>
    <rPh sb="20" eb="22">
      <t>ケイサイ</t>
    </rPh>
    <rPh sb="25" eb="27">
      <t>ヒョウジュン</t>
    </rPh>
    <rPh sb="27" eb="29">
      <t>タンカ</t>
    </rPh>
    <rPh sb="29" eb="30">
      <t>オヨ</t>
    </rPh>
    <rPh sb="31" eb="32">
      <t>キ</t>
    </rPh>
    <rPh sb="32" eb="33">
      <t>ロウ</t>
    </rPh>
    <rPh sb="33" eb="34">
      <t>ザイ</t>
    </rPh>
    <rPh sb="34" eb="37">
      <t>コウセイヒ</t>
    </rPh>
    <rPh sb="38" eb="40">
      <t>ニュウリョク</t>
    </rPh>
    <rPh sb="44" eb="46">
      <t>ヒッス</t>
    </rPh>
    <phoneticPr fontId="3"/>
  </si>
  <si>
    <t>３．「東京（円）」欄に東京単価を入力する。（必須）</t>
    <rPh sb="3" eb="5">
      <t>トウキョウ</t>
    </rPh>
    <rPh sb="6" eb="7">
      <t>エン</t>
    </rPh>
    <rPh sb="9" eb="10">
      <t>ラン</t>
    </rPh>
    <rPh sb="11" eb="13">
      <t>トウキョウ</t>
    </rPh>
    <rPh sb="13" eb="15">
      <t>タンカ</t>
    </rPh>
    <rPh sb="16" eb="18">
      <t>ニュウリョク</t>
    </rPh>
    <rPh sb="22" eb="24">
      <t>ヒッス</t>
    </rPh>
    <phoneticPr fontId="3"/>
  </si>
  <si>
    <t xml:space="preserve">構成比(％) </t>
    <rPh sb="0" eb="3">
      <t>コウセイヒ</t>
    </rPh>
    <phoneticPr fontId="3"/>
  </si>
  <si>
    <t>東京(円）</t>
    <rPh sb="0" eb="2">
      <t>トウキョウ</t>
    </rPh>
    <rPh sb="3" eb="4">
      <t>エン</t>
    </rPh>
    <phoneticPr fontId="3"/>
  </si>
  <si>
    <t>市場単価</t>
    <rPh sb="0" eb="2">
      <t>シジョウ</t>
    </rPh>
    <rPh sb="2" eb="4">
      <t>タンカ</t>
    </rPh>
    <phoneticPr fontId="2"/>
  </si>
  <si>
    <t>P</t>
    <phoneticPr fontId="2"/>
  </si>
  <si>
    <t>Kr</t>
    <phoneticPr fontId="2"/>
  </si>
  <si>
    <t>K1r</t>
    <phoneticPr fontId="2"/>
  </si>
  <si>
    <t>K2r</t>
    <phoneticPr fontId="2"/>
  </si>
  <si>
    <t>K3r</t>
    <phoneticPr fontId="2"/>
  </si>
  <si>
    <t>K1t</t>
    <phoneticPr fontId="2"/>
  </si>
  <si>
    <t>K2t</t>
    <phoneticPr fontId="2"/>
  </si>
  <si>
    <t>K3t</t>
    <phoneticPr fontId="2"/>
  </si>
  <si>
    <t>K1t'</t>
    <phoneticPr fontId="2"/>
  </si>
  <si>
    <t>K2t'</t>
    <phoneticPr fontId="2"/>
  </si>
  <si>
    <t>K3t'</t>
    <phoneticPr fontId="2"/>
  </si>
  <si>
    <t>Rr</t>
    <phoneticPr fontId="2"/>
  </si>
  <si>
    <t>R1r</t>
    <phoneticPr fontId="2"/>
  </si>
  <si>
    <t>R2r</t>
    <phoneticPr fontId="2"/>
  </si>
  <si>
    <t>R3r</t>
    <phoneticPr fontId="2"/>
  </si>
  <si>
    <t>R4r</t>
    <phoneticPr fontId="2"/>
  </si>
  <si>
    <t>R1t</t>
    <phoneticPr fontId="2"/>
  </si>
  <si>
    <t>R2t</t>
    <phoneticPr fontId="2"/>
  </si>
  <si>
    <t>R3t</t>
    <phoneticPr fontId="2"/>
  </si>
  <si>
    <t>R4t</t>
    <phoneticPr fontId="2"/>
  </si>
  <si>
    <t>R2t'</t>
    <phoneticPr fontId="2"/>
  </si>
  <si>
    <t>R1t'</t>
    <phoneticPr fontId="2"/>
  </si>
  <si>
    <t>R3t'</t>
    <phoneticPr fontId="2"/>
  </si>
  <si>
    <t>R4t'</t>
    <phoneticPr fontId="2"/>
  </si>
  <si>
    <t>Zr</t>
    <phoneticPr fontId="2"/>
  </si>
  <si>
    <t>Z1r</t>
    <phoneticPr fontId="2"/>
  </si>
  <si>
    <t>Z2r</t>
    <phoneticPr fontId="2"/>
  </si>
  <si>
    <t>Z3r</t>
    <phoneticPr fontId="2"/>
  </si>
  <si>
    <t>Z4r</t>
    <phoneticPr fontId="2"/>
  </si>
  <si>
    <t>Z1t</t>
    <phoneticPr fontId="2"/>
  </si>
  <si>
    <t>Z2t</t>
    <phoneticPr fontId="2"/>
  </si>
  <si>
    <t>Z3t</t>
    <phoneticPr fontId="2"/>
  </si>
  <si>
    <t>Z4t</t>
    <phoneticPr fontId="2"/>
  </si>
  <si>
    <t>Z1t'</t>
    <phoneticPr fontId="2"/>
  </si>
  <si>
    <t>Z2t'</t>
    <phoneticPr fontId="2"/>
  </si>
  <si>
    <t>Z3t'</t>
    <phoneticPr fontId="2"/>
  </si>
  <si>
    <t>Z4t'</t>
    <phoneticPr fontId="2"/>
  </si>
  <si>
    <t>Sｒ</t>
    <phoneticPr fontId="2"/>
  </si>
  <si>
    <t>St</t>
    <phoneticPr fontId="2"/>
  </si>
  <si>
    <t>St'</t>
    <phoneticPr fontId="2"/>
  </si>
  <si>
    <t>＝</t>
    <phoneticPr fontId="2"/>
  </si>
  <si>
    <t>標準数量</t>
    <rPh sb="0" eb="2">
      <t>ヒョウジュン</t>
    </rPh>
    <rPh sb="2" eb="4">
      <t>スウリョウ</t>
    </rPh>
    <phoneticPr fontId="2"/>
  </si>
  <si>
    <t>表と下段の式の対応状況は下記のとおり</t>
    <rPh sb="0" eb="1">
      <t>ヒョウ</t>
    </rPh>
    <rPh sb="2" eb="4">
      <t>カダン</t>
    </rPh>
    <rPh sb="5" eb="6">
      <t>シキ</t>
    </rPh>
    <rPh sb="7" eb="9">
      <t>タイオウ</t>
    </rPh>
    <rPh sb="9" eb="11">
      <t>ジョウキョウ</t>
    </rPh>
    <rPh sb="12" eb="14">
      <t>カキ</t>
    </rPh>
    <phoneticPr fontId="2"/>
  </si>
  <si>
    <t>①地域及び時期の違いによる補正の計算例</t>
    <rPh sb="1" eb="3">
      <t>チイキ</t>
    </rPh>
    <rPh sb="3" eb="4">
      <t>オヨ</t>
    </rPh>
    <rPh sb="5" eb="7">
      <t>ジキ</t>
    </rPh>
    <rPh sb="8" eb="9">
      <t>チガ</t>
    </rPh>
    <rPh sb="13" eb="15">
      <t>ホセイ</t>
    </rPh>
    <rPh sb="16" eb="18">
      <t>ケイサン</t>
    </rPh>
    <rPh sb="18" eb="19">
      <t>レイ</t>
    </rPh>
    <phoneticPr fontId="2"/>
  </si>
  <si>
    <t>アスファルトフィニッシャー幅2.4～6ｍ</t>
    <rPh sb="13" eb="14">
      <t>ハバ</t>
    </rPh>
    <phoneticPr fontId="2"/>
  </si>
  <si>
    <t>タイヤローラー質量8~20ｔ</t>
    <rPh sb="7" eb="9">
      <t>シツリョウ</t>
    </rPh>
    <phoneticPr fontId="2"/>
  </si>
  <si>
    <t>ロードローラー運転質量10~12t</t>
    <rPh sb="7" eb="9">
      <t>ウンテン</t>
    </rPh>
    <rPh sb="9" eb="11">
      <t>シツリョウ</t>
    </rPh>
    <phoneticPr fontId="2"/>
  </si>
  <si>
    <t>積算地区(円)</t>
    <rPh sb="0" eb="2">
      <t>セキサン</t>
    </rPh>
    <rPh sb="2" eb="4">
      <t>チク</t>
    </rPh>
    <rPh sb="5" eb="6">
      <t>エン</t>
    </rPh>
    <phoneticPr fontId="2"/>
  </si>
  <si>
    <t>普通作業員</t>
    <rPh sb="0" eb="2">
      <t>フツウ</t>
    </rPh>
    <rPh sb="2" eb="5">
      <t>サギョウイン</t>
    </rPh>
    <phoneticPr fontId="2"/>
  </si>
  <si>
    <t>特殊作業員</t>
    <rPh sb="0" eb="2">
      <t>トクシュ</t>
    </rPh>
    <rPh sb="2" eb="5">
      <t>サギョウイン</t>
    </rPh>
    <phoneticPr fontId="2"/>
  </si>
  <si>
    <t>運転手（特殊）</t>
    <rPh sb="0" eb="3">
      <t>ウンテンシュ</t>
    </rPh>
    <rPh sb="4" eb="6">
      <t>トクシュ</t>
    </rPh>
    <phoneticPr fontId="2"/>
  </si>
  <si>
    <t>土木一般世話役</t>
    <rPh sb="0" eb="2">
      <t>ドボク</t>
    </rPh>
    <rPh sb="2" eb="4">
      <t>イッパン</t>
    </rPh>
    <rPh sb="4" eb="7">
      <t>セワヤク</t>
    </rPh>
    <phoneticPr fontId="2"/>
  </si>
  <si>
    <t>アスファルト混合物　蜜粒度AS混合物（20)</t>
    <rPh sb="6" eb="9">
      <t>コンゴウブツ</t>
    </rPh>
    <rPh sb="10" eb="11">
      <t>ミツ</t>
    </rPh>
    <rPh sb="11" eb="13">
      <t>リュウド</t>
    </rPh>
    <rPh sb="15" eb="17">
      <t>コンゴウ</t>
    </rPh>
    <rPh sb="17" eb="18">
      <t>ブツ</t>
    </rPh>
    <phoneticPr fontId="2"/>
  </si>
  <si>
    <t>アスファルト乳剤PK-4　タックコート用</t>
    <rPh sb="6" eb="8">
      <t>ニュウザイ</t>
    </rPh>
    <rPh sb="19" eb="20">
      <t>ヨウ</t>
    </rPh>
    <phoneticPr fontId="2"/>
  </si>
  <si>
    <t>軽油　1.2号　パトロール給油</t>
    <rPh sb="0" eb="2">
      <t>ケイユ</t>
    </rPh>
    <rPh sb="6" eb="7">
      <t>ゴウ</t>
    </rPh>
    <rPh sb="13" eb="15">
      <t>キュウユ</t>
    </rPh>
    <phoneticPr fontId="2"/>
  </si>
  <si>
    <t>ー</t>
    <phoneticPr fontId="2"/>
  </si>
  <si>
    <t>４．「積算地区（円)」欄に積算地区における単価を入力する。（必須）</t>
    <rPh sb="3" eb="5">
      <t>セキサン</t>
    </rPh>
    <rPh sb="5" eb="7">
      <t>チク</t>
    </rPh>
    <rPh sb="8" eb="9">
      <t>エン</t>
    </rPh>
    <rPh sb="11" eb="12">
      <t>ラン</t>
    </rPh>
    <rPh sb="13" eb="15">
      <t>セキサン</t>
    </rPh>
    <rPh sb="15" eb="17">
      <t>チク</t>
    </rPh>
    <rPh sb="21" eb="23">
      <t>タンカ</t>
    </rPh>
    <rPh sb="24" eb="26">
      <t>ニュウリョク</t>
    </rPh>
    <rPh sb="30" eb="32">
      <t>ヒッス</t>
    </rPh>
    <phoneticPr fontId="3"/>
  </si>
  <si>
    <t>①</t>
    <phoneticPr fontId="2"/>
  </si>
  <si>
    <t>②</t>
    <phoneticPr fontId="2"/>
  </si>
  <si>
    <t>③</t>
    <phoneticPr fontId="2"/>
  </si>
  <si>
    <t>瀝青材料種類：タックコートPK-4</t>
  </si>
  <si>
    <t>材料：蜜粒度Aｓ20　</t>
    <phoneticPr fontId="2"/>
  </si>
  <si>
    <t>平均厚さ：45~55mm　平均幅員：1.4m以上　</t>
    <phoneticPr fontId="2"/>
  </si>
  <si>
    <t>表層（車道・路肩部）舗装　</t>
    <rPh sb="0" eb="2">
      <t>ヒョウソウ</t>
    </rPh>
    <rPh sb="3" eb="5">
      <t>シャドウ</t>
    </rPh>
    <rPh sb="6" eb="8">
      <t>ロカタ</t>
    </rPh>
    <rPh sb="8" eb="9">
      <t>ブ</t>
    </rPh>
    <rPh sb="10" eb="12">
      <t>ホソウ</t>
    </rPh>
    <phoneticPr fontId="2"/>
  </si>
  <si>
    <t>１㎡当たり単価表</t>
    <phoneticPr fontId="2"/>
  </si>
  <si>
    <t>再生蜜粒度As２０</t>
    <rPh sb="0" eb="2">
      <t>サイセイ</t>
    </rPh>
    <rPh sb="2" eb="3">
      <t>ミツ</t>
    </rPh>
    <rPh sb="3" eb="5">
      <t>リュウド</t>
    </rPh>
    <phoneticPr fontId="2"/>
  </si>
  <si>
    <t>③条件区分に実数入力を行い積算する場合の計算例</t>
    <rPh sb="1" eb="3">
      <t>ジョウケン</t>
    </rPh>
    <rPh sb="3" eb="5">
      <t>クブン</t>
    </rPh>
    <rPh sb="6" eb="8">
      <t>ジッスウ</t>
    </rPh>
    <rPh sb="8" eb="10">
      <t>ニュウリョク</t>
    </rPh>
    <rPh sb="11" eb="12">
      <t>オコナ</t>
    </rPh>
    <rPh sb="13" eb="15">
      <t>セキサン</t>
    </rPh>
    <rPh sb="17" eb="19">
      <t>バアイ</t>
    </rPh>
    <rPh sb="20" eb="22">
      <t>ケイサン</t>
    </rPh>
    <rPh sb="22" eb="23">
      <t>レイ</t>
    </rPh>
    <phoneticPr fontId="2"/>
  </si>
  <si>
    <t>基層（歩道部）・中間層（歩道部）・</t>
    <rPh sb="0" eb="2">
      <t>キソウ</t>
    </rPh>
    <rPh sb="3" eb="5">
      <t>ホドウ</t>
    </rPh>
    <rPh sb="5" eb="6">
      <t>ブ</t>
    </rPh>
    <rPh sb="8" eb="10">
      <t>チュウカン</t>
    </rPh>
    <rPh sb="10" eb="11">
      <t>ソウ</t>
    </rPh>
    <rPh sb="12" eb="14">
      <t>ホドウ</t>
    </rPh>
    <rPh sb="14" eb="15">
      <t>ブ</t>
    </rPh>
    <phoneticPr fontId="2"/>
  </si>
  <si>
    <t>表層（歩道部）１㎡当たり単価表</t>
    <phoneticPr fontId="2"/>
  </si>
  <si>
    <t>材料：蜜粒度Aｓ20（締固め後密度2.35t/㎥）</t>
    <rPh sb="11" eb="12">
      <t>シ</t>
    </rPh>
    <rPh sb="12" eb="13">
      <t>カタ</t>
    </rPh>
    <rPh sb="14" eb="15">
      <t>ゴ</t>
    </rPh>
    <rPh sb="15" eb="17">
      <t>ミツド</t>
    </rPh>
    <phoneticPr fontId="2"/>
  </si>
  <si>
    <r>
      <t>平均厚さ：</t>
    </r>
    <r>
      <rPr>
        <sz val="11"/>
        <color rgb="FFFF0000"/>
        <rFont val="メイリオ"/>
        <family val="3"/>
        <charset val="128"/>
      </rPr>
      <t>標準単価50積算70mm</t>
    </r>
    <r>
      <rPr>
        <sz val="11"/>
        <color theme="1"/>
        <rFont val="メイリオ"/>
        <family val="3"/>
        <charset val="128"/>
      </rPr>
      <t>　平均幅員：1.4m以上　</t>
    </r>
    <rPh sb="5" eb="7">
      <t>ヒョウジュン</t>
    </rPh>
    <rPh sb="7" eb="9">
      <t>タンカ</t>
    </rPh>
    <rPh sb="11" eb="13">
      <t>セキサン</t>
    </rPh>
    <phoneticPr fontId="2"/>
  </si>
  <si>
    <t>④時間外割増賃金や豪雪補正等の補正を行う場合の計算例</t>
    <rPh sb="1" eb="4">
      <t>ジカンガイ</t>
    </rPh>
    <rPh sb="4" eb="6">
      <t>ワリマシ</t>
    </rPh>
    <rPh sb="6" eb="8">
      <t>チンギン</t>
    </rPh>
    <rPh sb="9" eb="11">
      <t>ゴウセツ</t>
    </rPh>
    <rPh sb="11" eb="14">
      <t>ホセイトウ</t>
    </rPh>
    <rPh sb="15" eb="17">
      <t>ホセイ</t>
    </rPh>
    <rPh sb="18" eb="19">
      <t>オコナ</t>
    </rPh>
    <rPh sb="20" eb="22">
      <t>バアイ</t>
    </rPh>
    <rPh sb="23" eb="25">
      <t>ケイサン</t>
    </rPh>
    <rPh sb="25" eb="26">
      <t>レイ</t>
    </rPh>
    <phoneticPr fontId="2"/>
  </si>
  <si>
    <t>⑤支給品がある場合の計算例</t>
    <rPh sb="1" eb="3">
      <t>シキュウ</t>
    </rPh>
    <rPh sb="3" eb="4">
      <t>ヒン</t>
    </rPh>
    <rPh sb="7" eb="9">
      <t>バアイ</t>
    </rPh>
    <rPh sb="10" eb="12">
      <t>ケイサン</t>
    </rPh>
    <rPh sb="12" eb="13">
      <t>レイ</t>
    </rPh>
    <phoneticPr fontId="2"/>
  </si>
  <si>
    <t>青字で０が入力されているセルに数値を入力。補正については※１～４参照。</t>
    <rPh sb="0" eb="1">
      <t>アオ</t>
    </rPh>
    <rPh sb="1" eb="2">
      <t>ジ</t>
    </rPh>
    <rPh sb="5" eb="7">
      <t>ニュウリョク</t>
    </rPh>
    <rPh sb="15" eb="17">
      <t>スウチ</t>
    </rPh>
    <rPh sb="18" eb="20">
      <t>ニュウリョク</t>
    </rPh>
    <rPh sb="21" eb="23">
      <t>ホセイ</t>
    </rPh>
    <rPh sb="32" eb="34">
      <t>サンショウ</t>
    </rPh>
    <phoneticPr fontId="2"/>
  </si>
  <si>
    <t>【支給品】※５</t>
    <rPh sb="1" eb="3">
      <t>シキュウ</t>
    </rPh>
    <rPh sb="3" eb="4">
      <t>ヒン</t>
    </rPh>
    <phoneticPr fontId="2"/>
  </si>
  <si>
    <t>支給品</t>
    <rPh sb="0" eb="2">
      <t>シキュウ</t>
    </rPh>
    <rPh sb="2" eb="3">
      <t>ヒン</t>
    </rPh>
    <phoneticPr fontId="2"/>
  </si>
  <si>
    <t>Z行支給品</t>
    <rPh sb="1" eb="2">
      <t>ギョウ</t>
    </rPh>
    <rPh sb="2" eb="4">
      <t>シキュウ</t>
    </rPh>
    <rPh sb="4" eb="5">
      <t>ヒン</t>
    </rPh>
    <phoneticPr fontId="3"/>
  </si>
  <si>
    <t>－（</t>
    <phoneticPr fontId="3"/>
  </si>
  <si>
    <r>
      <rPr>
        <sz val="16"/>
        <color rgb="FF000000"/>
        <rFont val="メイリオ"/>
        <family val="3"/>
        <charset val="128"/>
      </rPr>
      <t>｛</t>
    </r>
    <r>
      <rPr>
        <sz val="11"/>
        <color rgb="FF000000"/>
        <rFont val="メイリオ"/>
        <family val="3"/>
        <charset val="128"/>
      </rPr>
      <t>（</t>
    </r>
    <phoneticPr fontId="3"/>
  </si>
  <si>
    <t>a</t>
    <phoneticPr fontId="2"/>
  </si>
  <si>
    <t>b</t>
    <phoneticPr fontId="2"/>
  </si>
  <si>
    <t>c</t>
    <phoneticPr fontId="2"/>
  </si>
  <si>
    <t>d</t>
    <phoneticPr fontId="2"/>
  </si>
  <si>
    <t>＝</t>
    <phoneticPr fontId="3"/>
  </si>
  <si>
    <t>）｝</t>
    <phoneticPr fontId="3"/>
  </si>
  <si>
    <r>
      <t>｛</t>
    </r>
    <r>
      <rPr>
        <sz val="11"/>
        <color rgb="FF000000"/>
        <rFont val="メイリオ"/>
        <family val="3"/>
        <charset val="128"/>
      </rPr>
      <t>（</t>
    </r>
    <phoneticPr fontId="3"/>
  </si>
  <si>
    <t>×</t>
    <phoneticPr fontId="2"/>
  </si>
  <si>
    <t>×</t>
    <phoneticPr fontId="3"/>
  </si>
  <si>
    <t>＋</t>
    <phoneticPr fontId="3"/>
  </si>
  <si>
    <t>）×</t>
    <phoneticPr fontId="3"/>
  </si>
  <si>
    <t>×</t>
    <phoneticPr fontId="3"/>
  </si>
  <si>
    <t>＋</t>
    <phoneticPr fontId="3"/>
  </si>
  <si>
    <t>）×</t>
    <phoneticPr fontId="3"/>
  </si>
  <si>
    <t>積算地区</t>
    <rPh sb="0" eb="2">
      <t>セキサン</t>
    </rPh>
    <rPh sb="2" eb="4">
      <t>チク</t>
    </rPh>
    <phoneticPr fontId="3"/>
  </si>
  <si>
    <t>※１,※２）</t>
    <phoneticPr fontId="3"/>
  </si>
  <si>
    <t>※１,※２）</t>
    <phoneticPr fontId="3"/>
  </si>
  <si>
    <t>経費の補正（豪雪割増、時間外の賃金割増等）をする場合は、補正前単価を「積算地区」欄に入力し割増した額を「積算地区(円)」欄に入力する。</t>
  </si>
  <si>
    <t>※３）</t>
    <phoneticPr fontId="2"/>
  </si>
  <si>
    <t>※３）</t>
    <phoneticPr fontId="2"/>
  </si>
  <si>
    <t>※４）</t>
    <phoneticPr fontId="3"/>
  </si>
  <si>
    <t>※５）</t>
    <phoneticPr fontId="2"/>
  </si>
  <si>
    <t>※５）</t>
    <phoneticPr fontId="2"/>
  </si>
  <si>
    <t>材料を全て支給する場合は該当する欄に１を入力する。</t>
    <phoneticPr fontId="2"/>
  </si>
  <si>
    <t>材料を全て支給する場合は該当する欄に１を入力する。</t>
    <phoneticPr fontId="2"/>
  </si>
  <si>
    <t>１．「単価名称」、「条件区分」、「単価期」及び「代表機労材規格」を入力する。</t>
    <rPh sb="3" eb="5">
      <t>タンカ</t>
    </rPh>
    <rPh sb="5" eb="7">
      <t>メイショウ</t>
    </rPh>
    <rPh sb="10" eb="12">
      <t>ジョウケン</t>
    </rPh>
    <rPh sb="12" eb="14">
      <t>クブン</t>
    </rPh>
    <rPh sb="17" eb="19">
      <t>タンカ</t>
    </rPh>
    <rPh sb="19" eb="20">
      <t>キ</t>
    </rPh>
    <rPh sb="21" eb="22">
      <t>オヨ</t>
    </rPh>
    <rPh sb="24" eb="26">
      <t>ダイヒョウ</t>
    </rPh>
    <rPh sb="26" eb="27">
      <t>キ</t>
    </rPh>
    <rPh sb="27" eb="28">
      <t>ロウ</t>
    </rPh>
    <rPh sb="28" eb="29">
      <t>ザイ</t>
    </rPh>
    <rPh sb="29" eb="31">
      <t>キカク</t>
    </rPh>
    <rPh sb="33" eb="35">
      <t>ニュウリョク</t>
    </rPh>
    <phoneticPr fontId="3"/>
  </si>
  <si>
    <t>P'(積算単価)</t>
    <rPh sb="3" eb="5">
      <t>セキサン</t>
    </rPh>
    <rPh sb="5" eb="7">
      <t>タンカ</t>
    </rPh>
    <phoneticPr fontId="3"/>
  </si>
  <si>
    <t>積算単価
（円／単位）</t>
    <rPh sb="0" eb="2">
      <t>セキサン</t>
    </rPh>
    <rPh sb="2" eb="4">
      <t>タンカ</t>
    </rPh>
    <rPh sb="6" eb="7">
      <t>エン</t>
    </rPh>
    <rPh sb="8" eb="10">
      <t>タンイ</t>
    </rPh>
    <phoneticPr fontId="3"/>
  </si>
  <si>
    <t>代表材料規格以外の積算単価を算出する場合は規格変更した材料名を※３下欄にメモし材料価格を「積算地区（円）」欄に入力する。</t>
    <phoneticPr fontId="2"/>
  </si>
  <si>
    <t>アスファルト混合物等、材料の実数入力がある場合は代表材料規格の標準数量に東京単価を乗じた額を「東京(円)」に、また設計の使用数量に積算地区単価を乗じた額を「積算地区(円)」に入力する。</t>
    <phoneticPr fontId="2"/>
  </si>
  <si>
    <t>アスファルト混合物等、材料の実数入力がある場合は代表材料規格の標準数量に東京単価を乗じた額を「東京(円)」に、また設計の使用数量に積算地区単価を乗じた額を「積算地区(円)」に入力する。</t>
    <phoneticPr fontId="2"/>
  </si>
  <si>
    <t>注１：各種補正については、計算シートの※１～※５を参照してください。</t>
    <rPh sb="0" eb="1">
      <t>チュウ</t>
    </rPh>
    <rPh sb="3" eb="5">
      <t>カクシュ</t>
    </rPh>
    <rPh sb="5" eb="7">
      <t>ホセイ</t>
    </rPh>
    <rPh sb="13" eb="15">
      <t>ケイサン</t>
    </rPh>
    <rPh sb="25" eb="27">
      <t>サンショウ</t>
    </rPh>
    <phoneticPr fontId="3"/>
  </si>
  <si>
    <t>注２：表中の金額はカンマ区切りとしているため小数点以下が表示されないが下段の計算には反映される。</t>
    <rPh sb="0" eb="1">
      <t>チュウ</t>
    </rPh>
    <rPh sb="3" eb="5">
      <t>ヒョウチュウ</t>
    </rPh>
    <rPh sb="6" eb="8">
      <t>キンガク</t>
    </rPh>
    <rPh sb="12" eb="14">
      <t>クギ</t>
    </rPh>
    <rPh sb="22" eb="25">
      <t>ショウスウテン</t>
    </rPh>
    <rPh sb="25" eb="27">
      <t>イカ</t>
    </rPh>
    <rPh sb="28" eb="30">
      <t>ヒョウジ</t>
    </rPh>
    <rPh sb="35" eb="37">
      <t>カダン</t>
    </rPh>
    <rPh sb="38" eb="40">
      <t>ケイサン</t>
    </rPh>
    <rPh sb="42" eb="44">
      <t>ハンエイ</t>
    </rPh>
    <phoneticPr fontId="2"/>
  </si>
  <si>
    <t>K</t>
    <phoneticPr fontId="2"/>
  </si>
  <si>
    <t>R</t>
    <phoneticPr fontId="2"/>
  </si>
  <si>
    <t>R</t>
    <phoneticPr fontId="2"/>
  </si>
  <si>
    <t>Z</t>
    <phoneticPr fontId="2"/>
  </si>
  <si>
    <t>Z</t>
    <phoneticPr fontId="2"/>
  </si>
  <si>
    <t>②条件区分に定めのない規格により積算する場合の計算例</t>
    <rPh sb="1" eb="3">
      <t>ジョウケン</t>
    </rPh>
    <rPh sb="3" eb="5">
      <t>クブン</t>
    </rPh>
    <rPh sb="6" eb="7">
      <t>サダ</t>
    </rPh>
    <rPh sb="11" eb="13">
      <t>キカク</t>
    </rPh>
    <rPh sb="16" eb="18">
      <t>セキサン</t>
    </rPh>
    <rPh sb="20" eb="22">
      <t>バアイ</t>
    </rPh>
    <rPh sb="23" eb="25">
      <t>ケイサン</t>
    </rPh>
    <rPh sb="25" eb="26">
      <t>レイ</t>
    </rPh>
    <phoneticPr fontId="2"/>
  </si>
  <si>
    <t>・積算単価は、有効数字４桁とし、５桁目以降を切り上げる。</t>
    <phoneticPr fontId="2"/>
  </si>
  <si>
    <t>・「支給品費」は１，０００円以上の場合、円未満切捨て。１，０００円未満の場合は少数位含め有効数字４桁切り捨て。ただし、少数第２位までとし、３位以下は切り捨てる。</t>
    <phoneticPr fontId="2"/>
  </si>
  <si>
    <t>・支給品費が控除された積算単価＝端数整理なしの積算単価　－　端数調整なしの支給品費　　であり「支給品費が控除された積算単価」は、小数点第１位を切り上げる。</t>
    <phoneticPr fontId="2"/>
  </si>
  <si>
    <t>本計算シートは参考資料ですので適用する積算基準に従って御利用ください。</t>
    <rPh sb="0" eb="1">
      <t>ホン</t>
    </rPh>
    <rPh sb="1" eb="3">
      <t>ケイサン</t>
    </rPh>
    <rPh sb="7" eb="9">
      <t>サンコウ</t>
    </rPh>
    <rPh sb="9" eb="11">
      <t>シリョウ</t>
    </rPh>
    <rPh sb="15" eb="17">
      <t>テキヨウ</t>
    </rPh>
    <rPh sb="19" eb="21">
      <t>セキサン</t>
    </rPh>
    <rPh sb="21" eb="23">
      <t>キジュン</t>
    </rPh>
    <rPh sb="24" eb="25">
      <t>シタガ</t>
    </rPh>
    <rPh sb="27" eb="28">
      <t>ゴ</t>
    </rPh>
    <rPh sb="28" eb="30">
      <t>リヨウ</t>
    </rPh>
    <phoneticPr fontId="2"/>
  </si>
  <si>
    <t>施工パッケージ単価計算例</t>
    <rPh sb="0" eb="2">
      <t>セコウ</t>
    </rPh>
    <rPh sb="7" eb="9">
      <t>タンカ</t>
    </rPh>
    <rPh sb="9" eb="11">
      <t>ケイサン</t>
    </rPh>
    <rPh sb="11" eb="12">
      <t>レイ</t>
    </rPh>
    <phoneticPr fontId="3"/>
  </si>
  <si>
    <t>施工パッケージ単価計算例（参考資料）</t>
    <rPh sb="0" eb="2">
      <t>セコウ</t>
    </rPh>
    <rPh sb="7" eb="9">
      <t>タンカ</t>
    </rPh>
    <rPh sb="9" eb="11">
      <t>ケイサン</t>
    </rPh>
    <rPh sb="11" eb="12">
      <t>レイ</t>
    </rPh>
    <rPh sb="13" eb="15">
      <t>サンコウ</t>
    </rPh>
    <rPh sb="15" eb="17">
      <t>シリョウ</t>
    </rPh>
    <phoneticPr fontId="3"/>
  </si>
  <si>
    <t>本計算シートを使用した施工パッケージ単価の算出例は下記のとおり</t>
    <rPh sb="0" eb="1">
      <t>ホン</t>
    </rPh>
    <rPh sb="1" eb="3">
      <t>ケイサン</t>
    </rPh>
    <rPh sb="7" eb="9">
      <t>シヨウ</t>
    </rPh>
    <rPh sb="11" eb="13">
      <t>セコウ</t>
    </rPh>
    <rPh sb="18" eb="20">
      <t>タンカ</t>
    </rPh>
    <rPh sb="21" eb="23">
      <t>サンシュツ</t>
    </rPh>
    <rPh sb="23" eb="24">
      <t>レイ</t>
    </rPh>
    <rPh sb="25" eb="27">
      <t>カキ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</si>
</sst>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0"/>
    <numFmt numFmtId="178"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b/>
      <sz val="11"/>
      <color rgb="FF000000"/>
      <name val="メイリオ"/>
      <family val="3"/>
      <charset val="128"/>
    </font>
    <font>
      <sz val="11"/>
      <color theme="1"/>
      <name val="メイリオ"/>
      <family val="3"/>
      <charset val="128"/>
    </font>
    <font>
      <sz val="9"/>
      <color rgb="FF000000"/>
      <name val="メイリオ"/>
      <family val="3"/>
      <charset val="128"/>
    </font>
    <font>
      <sz val="11"/>
      <name val="メイリオ"/>
      <family val="3"/>
      <charset val="128"/>
    </font>
    <font>
      <sz val="9"/>
      <color rgb="FF0070C0"/>
      <name val="メイリオ"/>
      <family val="3"/>
      <charset val="128"/>
    </font>
    <font>
      <sz val="11"/>
      <color rgb="FF0070C0"/>
      <name val="メイリオ"/>
      <family val="3"/>
      <charset val="128"/>
    </font>
    <font>
      <sz val="11"/>
      <color rgb="FF000000"/>
      <name val="メイリオ"/>
      <family val="3"/>
      <charset val="128"/>
    </font>
    <font>
      <sz val="16"/>
      <color rgb="FF000000"/>
      <name val="メイリオ"/>
      <family val="3"/>
      <charset val="128"/>
    </font>
    <font>
      <sz val="20"/>
      <color rgb="FF000000"/>
      <name val="メイリオ"/>
      <family val="3"/>
      <charset val="128"/>
    </font>
    <font>
      <sz val="36"/>
      <color rgb="FF000000"/>
      <name val="メイリオ"/>
      <family val="3"/>
      <charset val="128"/>
    </font>
    <font>
      <sz val="28"/>
      <color rgb="FF000000"/>
      <name val="メイリオ"/>
      <family val="3"/>
      <charset val="128"/>
    </font>
    <font>
      <sz val="11"/>
      <color rgb="FFFF0000"/>
      <name val="メイリオ"/>
      <family val="3"/>
      <charset val="128"/>
    </font>
    <font>
      <sz val="11"/>
      <color theme="4" tint="-0.249977111117893"/>
      <name val="メイリオ"/>
      <family val="3"/>
      <charset val="128"/>
    </font>
    <font>
      <b/>
      <sz val="16"/>
      <color rgb="FFFF0000"/>
      <name val="メイリオ"/>
      <family val="3"/>
      <charset val="128"/>
    </font>
    <font>
      <sz val="14"/>
      <color theme="1"/>
      <name val="メイリオ"/>
      <family val="3"/>
      <charset val="128"/>
    </font>
    <font>
      <sz val="9"/>
      <color rgb="FFFF0000"/>
      <name val="メイリオ"/>
      <family val="3"/>
      <charset val="128"/>
    </font>
    <font>
      <b/>
      <sz val="11"/>
      <color theme="0"/>
      <name val="メイリオ"/>
      <family val="3"/>
      <charset val="128"/>
    </font>
    <font>
      <b/>
      <sz val="11"/>
      <color theme="1"/>
      <name val="メイリオ"/>
      <family val="3"/>
      <charset val="128"/>
    </font>
    <font>
      <b/>
      <sz val="11"/>
      <color indexed="9"/>
      <name val="メイリオ"/>
      <family val="3"/>
      <charset val="128"/>
    </font>
    <font>
      <b/>
      <sz val="11"/>
      <name val="メイリオ"/>
      <family val="3"/>
      <charset val="128"/>
    </font>
    <font>
      <sz val="10"/>
      <color rgb="FF000000"/>
      <name val="メイリオ"/>
      <family val="3"/>
      <charset val="128"/>
    </font>
    <font>
      <sz val="10"/>
      <color theme="1"/>
      <name val="メイリオ"/>
      <family val="3"/>
      <charset val="128"/>
    </font>
    <font>
      <sz val="9"/>
      <color theme="1"/>
      <name val="メイリオ"/>
      <family val="3"/>
      <charset val="128"/>
    </font>
    <font>
      <sz val="11"/>
      <color theme="1"/>
      <name val="游ゴシック"/>
      <family val="3"/>
      <charset val="128"/>
      <scheme val="minor"/>
    </font>
    <font>
      <sz val="12"/>
      <color theme="1"/>
      <name val="ＭＳ 明朝"/>
      <family val="1"/>
      <charset val="128"/>
    </font>
  </fonts>
  <fills count="15">
    <fill>
      <patternFill patternType="none"/>
    </fill>
    <fill>
      <patternFill patternType="gray125"/>
    </fill>
    <fill>
      <patternFill patternType="solid">
        <fgColor rgb="FFFFFF00"/>
        <bgColor rgb="FF000000"/>
      </patternFill>
    </fill>
    <fill>
      <patternFill patternType="solid">
        <fgColor theme="9" tint="0.39997558519241921"/>
        <bgColor rgb="FF000000"/>
      </patternFill>
    </fill>
    <fill>
      <patternFill patternType="solid">
        <fgColor theme="4" tint="0.39997558519241921"/>
        <bgColor rgb="FF000000"/>
      </patternFill>
    </fill>
    <fill>
      <patternFill patternType="solid">
        <fgColor rgb="FFFFFF00"/>
        <bgColor indexed="64"/>
      </patternFill>
    </fill>
    <fill>
      <patternFill patternType="solid">
        <fgColor theme="4" tint="0.39997558519241921"/>
        <bgColor indexed="64"/>
      </patternFill>
    </fill>
    <fill>
      <patternFill patternType="solid">
        <fgColor rgb="FFFF5050"/>
        <bgColor indexed="64"/>
      </patternFill>
    </fill>
    <fill>
      <patternFill patternType="solid">
        <fgColor rgb="FFFF5050"/>
        <bgColor rgb="FF000000"/>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0" tint="-0.249977111117893"/>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bottom style="thin">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style="thin">
        <color indexed="64"/>
      </top>
      <bottom style="hair">
        <color auto="1"/>
      </bottom>
      <diagonal/>
    </border>
    <border diagonalUp="1">
      <left style="thin">
        <color indexed="64"/>
      </left>
      <right/>
      <top style="thin">
        <color indexed="64"/>
      </top>
      <bottom style="thin">
        <color indexed="64"/>
      </bottom>
      <diagonal style="thin">
        <color auto="1"/>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indexed="64"/>
      </bottom>
      <diagonal/>
    </border>
    <border>
      <left/>
      <right style="double">
        <color indexed="64"/>
      </right>
      <top style="hair">
        <color indexed="64"/>
      </top>
      <bottom style="thin">
        <color indexed="64"/>
      </bottom>
      <diagonal/>
    </border>
    <border>
      <left/>
      <right style="double">
        <color indexed="64"/>
      </right>
      <top style="hair">
        <color auto="1"/>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uble">
        <color indexed="64"/>
      </right>
      <top style="thin">
        <color indexed="64"/>
      </top>
      <bottom style="hair">
        <color auto="1"/>
      </bottom>
      <diagonal/>
    </border>
    <border>
      <left style="double">
        <color indexed="64"/>
      </left>
      <right style="thin">
        <color indexed="64"/>
      </right>
      <top style="thin">
        <color indexed="64"/>
      </top>
      <bottom style="thin">
        <color indexed="64"/>
      </bottom>
      <diagonal/>
    </border>
    <border diagonalUp="1">
      <left/>
      <right style="double">
        <color indexed="64"/>
      </right>
      <top style="thin">
        <color indexed="64"/>
      </top>
      <bottom style="thin">
        <color indexed="64"/>
      </bottom>
      <diagonal style="thin">
        <color auto="1"/>
      </diagonal>
    </border>
    <border>
      <left style="double">
        <color indexed="64"/>
      </left>
      <right style="thin">
        <color indexed="64"/>
      </right>
      <top style="thin">
        <color indexed="64"/>
      </top>
      <bottom style="hair">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hair">
        <color auto="1"/>
      </top>
      <bottom style="hair">
        <color auto="1"/>
      </bottom>
      <diagonal style="thin">
        <color indexed="64"/>
      </diagonal>
    </border>
    <border diagonalDown="1">
      <left/>
      <right/>
      <top style="hair">
        <color auto="1"/>
      </top>
      <bottom style="hair">
        <color auto="1"/>
      </bottom>
      <diagonal style="thin">
        <color indexed="64"/>
      </diagonal>
    </border>
    <border diagonalDown="1">
      <left/>
      <right style="thin">
        <color auto="1"/>
      </right>
      <top style="hair">
        <color auto="1"/>
      </top>
      <bottom style="hair">
        <color auto="1"/>
      </bottom>
      <diagonal style="thin">
        <color indexed="64"/>
      </diagonal>
    </border>
    <border diagonalDown="1">
      <left style="thin">
        <color auto="1"/>
      </left>
      <right/>
      <top style="hair">
        <color auto="1"/>
      </top>
      <bottom/>
      <diagonal style="thin">
        <color indexed="64"/>
      </diagonal>
    </border>
    <border diagonalDown="1">
      <left/>
      <right/>
      <top style="hair">
        <color auto="1"/>
      </top>
      <bottom/>
      <diagonal style="thin">
        <color indexed="64"/>
      </diagonal>
    </border>
    <border diagonalDown="1">
      <left/>
      <right style="thin">
        <color indexed="64"/>
      </right>
      <top style="hair">
        <color auto="1"/>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style="hair">
        <color auto="1"/>
      </top>
      <bottom style="thin">
        <color indexed="64"/>
      </bottom>
      <diagonal style="thin">
        <color indexed="64"/>
      </diagonal>
    </border>
    <border diagonalDown="1">
      <left/>
      <right/>
      <top style="hair">
        <color auto="1"/>
      </top>
      <bottom style="thin">
        <color indexed="64"/>
      </bottom>
      <diagonal style="thin">
        <color indexed="64"/>
      </diagonal>
    </border>
    <border diagonalDown="1">
      <left/>
      <right style="thin">
        <color auto="1"/>
      </right>
      <top style="hair">
        <color auto="1"/>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hair">
        <color auto="1"/>
      </bottom>
      <diagonal style="thin">
        <color indexed="64"/>
      </diagonal>
    </border>
    <border diagonalDown="1">
      <left/>
      <right/>
      <top style="thin">
        <color indexed="64"/>
      </top>
      <bottom style="hair">
        <color auto="1"/>
      </bottom>
      <diagonal style="thin">
        <color indexed="64"/>
      </diagonal>
    </border>
    <border diagonalDown="1">
      <left/>
      <right style="double">
        <color indexed="64"/>
      </right>
      <top style="thin">
        <color indexed="64"/>
      </top>
      <bottom style="hair">
        <color auto="1"/>
      </bottom>
      <diagonal style="thin">
        <color indexed="64"/>
      </diagonal>
    </border>
    <border diagonalDown="1">
      <left/>
      <right style="double">
        <color indexed="64"/>
      </right>
      <top style="hair">
        <color auto="1"/>
      </top>
      <bottom style="hair">
        <color auto="1"/>
      </bottom>
      <diagonal style="thin">
        <color indexed="64"/>
      </diagonal>
    </border>
    <border diagonalDown="1">
      <left/>
      <right style="double">
        <color indexed="64"/>
      </right>
      <top style="hair">
        <color auto="1"/>
      </top>
      <bottom style="thin">
        <color indexed="64"/>
      </bottom>
      <diagonal style="thin">
        <color indexed="64"/>
      </diagonal>
    </border>
    <border diagonalDown="1">
      <left/>
      <right style="thin">
        <color auto="1"/>
      </right>
      <top style="thin">
        <color indexed="64"/>
      </top>
      <bottom style="hair">
        <color auto="1"/>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auto="1"/>
      </left>
      <right style="thin">
        <color auto="1"/>
      </right>
      <top style="hair">
        <color auto="1"/>
      </top>
      <bottom style="hair">
        <color indexed="64"/>
      </bottom>
      <diagonal style="thin">
        <color indexed="64"/>
      </diagonal>
    </border>
    <border diagonalDown="1">
      <left style="thin">
        <color auto="1"/>
      </left>
      <right style="thin">
        <color auto="1"/>
      </right>
      <top style="hair">
        <color auto="1"/>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double">
        <color indexed="64"/>
      </right>
      <top style="hair">
        <color indexed="64"/>
      </top>
      <bottom style="hair">
        <color auto="1"/>
      </bottom>
      <diagonal/>
    </border>
    <border>
      <left style="double">
        <color indexed="64"/>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auto="1"/>
      </top>
      <bottom style="thin">
        <color indexed="64"/>
      </bottom>
      <diagonal/>
    </border>
    <border diagonalDown="1">
      <left style="thin">
        <color indexed="64"/>
      </left>
      <right style="double">
        <color indexed="64"/>
      </right>
      <top style="thin">
        <color indexed="64"/>
      </top>
      <bottom/>
      <diagonal style="thin">
        <color indexed="64"/>
      </diagonal>
    </border>
    <border diagonalDown="1">
      <left style="thin">
        <color indexed="64"/>
      </left>
      <right style="double">
        <color indexed="64"/>
      </right>
      <top style="hair">
        <color auto="1"/>
      </top>
      <bottom style="hair">
        <color auto="1"/>
      </bottom>
      <diagonal style="thin">
        <color indexed="64"/>
      </diagonal>
    </border>
    <border diagonalDown="1">
      <left style="thin">
        <color indexed="64"/>
      </left>
      <right style="double">
        <color indexed="64"/>
      </right>
      <top/>
      <bottom/>
      <diagonal style="thin">
        <color indexed="64"/>
      </diagonal>
    </border>
    <border diagonalDown="1">
      <left style="thin">
        <color indexed="64"/>
      </left>
      <right style="double">
        <color indexed="64"/>
      </right>
      <top style="hair">
        <color auto="1"/>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lignment vertical="center"/>
    </xf>
  </cellStyleXfs>
  <cellXfs count="407">
    <xf numFmtId="0" fontId="0" fillId="0" borderId="0" xfId="0">
      <alignment vertical="center"/>
    </xf>
    <xf numFmtId="0" fontId="4" fillId="0" borderId="0"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Border="1">
      <alignment vertical="center"/>
    </xf>
    <xf numFmtId="0" fontId="5" fillId="0" borderId="7" xfId="0" applyFont="1" applyFill="1" applyBorder="1" applyProtection="1">
      <alignment vertical="center"/>
      <protection locked="0"/>
    </xf>
    <xf numFmtId="0" fontId="5" fillId="0" borderId="7" xfId="0" applyFont="1" applyFill="1" applyBorder="1" applyProtection="1">
      <alignment vertical="center"/>
    </xf>
    <xf numFmtId="0" fontId="6" fillId="0" borderId="0" xfId="0" applyFont="1" applyFill="1" applyBorder="1" applyAlignment="1" applyProtection="1">
      <alignment vertical="top" wrapText="1"/>
    </xf>
    <xf numFmtId="0" fontId="5" fillId="0" borderId="10" xfId="0" applyFont="1" applyFill="1" applyBorder="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horizontal="center" vertical="center"/>
    </xf>
    <xf numFmtId="0" fontId="9" fillId="0" borderId="0" xfId="0" applyFont="1" applyFill="1" applyBorder="1" applyProtection="1">
      <alignment vertical="center"/>
    </xf>
    <xf numFmtId="0" fontId="5" fillId="0" borderId="22" xfId="0" applyFont="1" applyFill="1" applyBorder="1" applyAlignment="1" applyProtection="1">
      <alignment horizontal="center" vertical="center"/>
    </xf>
    <xf numFmtId="38" fontId="5"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5"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5" fillId="0" borderId="7" xfId="0" applyFont="1" applyFill="1" applyBorder="1">
      <alignment vertical="center"/>
    </xf>
    <xf numFmtId="0" fontId="5" fillId="0" borderId="8" xfId="0" applyFont="1" applyFill="1" applyBorder="1">
      <alignment vertical="center"/>
    </xf>
    <xf numFmtId="0" fontId="5" fillId="6" borderId="0" xfId="0" applyFont="1" applyFill="1" applyBorder="1" applyAlignment="1" applyProtection="1">
      <alignment horizontal="center" vertical="center"/>
    </xf>
    <xf numFmtId="0" fontId="5" fillId="4" borderId="4" xfId="0" applyFont="1" applyFill="1" applyBorder="1" applyProtection="1">
      <alignment vertical="center"/>
    </xf>
    <xf numFmtId="0" fontId="5" fillId="4" borderId="17" xfId="0" applyFont="1" applyFill="1" applyBorder="1" applyProtection="1">
      <alignment vertical="center"/>
    </xf>
    <xf numFmtId="0" fontId="5" fillId="4" borderId="0" xfId="0" applyFont="1" applyFill="1" applyBorder="1" applyProtection="1">
      <alignment vertical="center"/>
    </xf>
    <xf numFmtId="0" fontId="5" fillId="7" borderId="0" xfId="0" applyFont="1" applyFill="1" applyBorder="1" applyAlignment="1" applyProtection="1">
      <alignment horizontal="center" vertical="center"/>
    </xf>
    <xf numFmtId="0" fontId="5" fillId="8" borderId="1" xfId="0" applyFont="1" applyFill="1" applyBorder="1" applyProtection="1">
      <alignment vertical="center"/>
    </xf>
    <xf numFmtId="0" fontId="5" fillId="8" borderId="4" xfId="0" applyFont="1" applyFill="1" applyBorder="1" applyProtection="1">
      <alignment vertical="center"/>
    </xf>
    <xf numFmtId="0" fontId="5" fillId="8" borderId="17" xfId="0" applyFont="1" applyFill="1" applyBorder="1" applyProtection="1">
      <alignment vertical="center"/>
    </xf>
    <xf numFmtId="0" fontId="5" fillId="8" borderId="2" xfId="0" applyFont="1" applyFill="1" applyBorder="1" applyProtection="1">
      <alignment vertical="center"/>
    </xf>
    <xf numFmtId="0" fontId="5" fillId="8" borderId="0" xfId="0" applyFont="1" applyFill="1" applyBorder="1" applyProtection="1">
      <alignment vertical="center"/>
    </xf>
    <xf numFmtId="0" fontId="5" fillId="6" borderId="9" xfId="0" applyFont="1" applyFill="1" applyBorder="1" applyProtection="1">
      <alignment vertical="center"/>
    </xf>
    <xf numFmtId="0" fontId="5" fillId="3" borderId="9" xfId="0" applyFont="1" applyFill="1" applyBorder="1" applyProtection="1">
      <alignment vertical="center"/>
    </xf>
    <xf numFmtId="0" fontId="5" fillId="3" borderId="10" xfId="0" applyFont="1" applyFill="1" applyBorder="1" applyProtection="1">
      <alignment vertical="center"/>
    </xf>
    <xf numFmtId="0" fontId="5" fillId="6" borderId="11" xfId="0" applyFont="1" applyFill="1" applyBorder="1" applyProtection="1">
      <alignment vertical="center"/>
    </xf>
    <xf numFmtId="0" fontId="12" fillId="0" borderId="0" xfId="0" applyFont="1" applyFill="1" applyBorder="1">
      <alignment vertical="center"/>
    </xf>
    <xf numFmtId="0" fontId="5" fillId="7" borderId="9" xfId="0" applyFont="1" applyFill="1" applyBorder="1" applyProtection="1">
      <alignment vertical="center"/>
    </xf>
    <xf numFmtId="0" fontId="5" fillId="11" borderId="2" xfId="0" applyFont="1" applyFill="1" applyBorder="1" applyProtection="1">
      <alignment vertical="center"/>
    </xf>
    <xf numFmtId="0" fontId="5" fillId="11" borderId="8" xfId="0" applyFont="1" applyFill="1" applyBorder="1" applyProtection="1">
      <alignment vertical="center"/>
    </xf>
    <xf numFmtId="0" fontId="5" fillId="11" borderId="40" xfId="0" applyFont="1" applyFill="1" applyBorder="1" applyProtection="1">
      <alignment vertical="center"/>
    </xf>
    <xf numFmtId="0" fontId="5" fillId="7" borderId="44" xfId="0" applyFont="1" applyFill="1" applyBorder="1" applyProtection="1">
      <alignment vertical="center"/>
    </xf>
    <xf numFmtId="0" fontId="5" fillId="11" borderId="39" xfId="0" applyFont="1" applyFill="1" applyBorder="1" applyProtection="1">
      <alignment vertical="center"/>
    </xf>
    <xf numFmtId="0" fontId="5" fillId="11" borderId="46" xfId="0" applyFont="1" applyFill="1" applyBorder="1" applyProtection="1">
      <alignment vertical="center"/>
    </xf>
    <xf numFmtId="0" fontId="5" fillId="11" borderId="16" xfId="0" applyFont="1" applyFill="1" applyBorder="1" applyProtection="1">
      <alignment vertical="center"/>
    </xf>
    <xf numFmtId="0" fontId="5" fillId="0" borderId="0" xfId="0" applyFont="1">
      <alignment vertical="center"/>
    </xf>
    <xf numFmtId="0" fontId="14" fillId="0" borderId="0" xfId="0" applyFont="1" applyFill="1" applyBorder="1" applyAlignment="1">
      <alignment horizontal="right" vertical="center"/>
    </xf>
    <xf numFmtId="0" fontId="15" fillId="0" borderId="0" xfId="0" applyFont="1" applyFill="1" applyBorder="1" applyAlignment="1" applyProtection="1">
      <alignment horizontal="left" vertical="center" wrapText="1"/>
    </xf>
    <xf numFmtId="0" fontId="18" fillId="0" borderId="4" xfId="0" applyFont="1" applyFill="1" applyBorder="1">
      <alignment vertical="center"/>
    </xf>
    <xf numFmtId="0" fontId="18" fillId="0" borderId="0" xfId="0" applyFont="1" applyFill="1" applyBorder="1">
      <alignment vertical="center"/>
    </xf>
    <xf numFmtId="0" fontId="18" fillId="0" borderId="6" xfId="0" applyFont="1" applyFill="1" applyBorder="1">
      <alignment vertical="center"/>
    </xf>
    <xf numFmtId="0" fontId="18" fillId="0" borderId="7" xfId="0" applyFont="1" applyFill="1" applyBorder="1">
      <alignment vertical="center"/>
    </xf>
    <xf numFmtId="0" fontId="15" fillId="0" borderId="0" xfId="0" applyFont="1" applyFill="1" applyBorder="1" applyProtection="1">
      <alignment vertical="center"/>
      <protection locked="0"/>
    </xf>
    <xf numFmtId="177" fontId="5" fillId="0" borderId="28"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vertical="center"/>
    </xf>
    <xf numFmtId="0" fontId="21" fillId="0" borderId="0" xfId="0" applyFont="1" applyFill="1" applyBorder="1" applyProtection="1">
      <alignment vertical="center"/>
    </xf>
    <xf numFmtId="0" fontId="5" fillId="12" borderId="0" xfId="0" applyFont="1" applyFill="1" applyBorder="1" applyAlignment="1" applyProtection="1">
      <alignment horizontal="center" vertical="center"/>
    </xf>
    <xf numFmtId="0" fontId="5" fillId="13" borderId="4" xfId="0" applyFont="1" applyFill="1" applyBorder="1" applyProtection="1">
      <alignment vertical="center"/>
    </xf>
    <xf numFmtId="0" fontId="5" fillId="13" borderId="0" xfId="0" applyFont="1" applyFill="1" applyBorder="1" applyProtection="1">
      <alignment vertical="center"/>
    </xf>
    <xf numFmtId="0" fontId="5" fillId="12" borderId="9" xfId="0" applyFont="1" applyFill="1" applyBorder="1" applyProtection="1">
      <alignment vertical="center"/>
    </xf>
    <xf numFmtId="0" fontId="5" fillId="13" borderId="6" xfId="0" applyFont="1" applyFill="1" applyBorder="1" applyProtection="1">
      <alignment vertical="center"/>
    </xf>
    <xf numFmtId="0" fontId="5" fillId="12" borderId="11" xfId="0" applyFont="1" applyFill="1" applyBorder="1" applyProtection="1">
      <alignment vertical="center"/>
    </xf>
    <xf numFmtId="0" fontId="24" fillId="0" borderId="0" xfId="0" applyFont="1" applyFill="1" applyBorder="1" applyAlignment="1" applyProtection="1">
      <alignment vertical="top" wrapText="1"/>
    </xf>
    <xf numFmtId="0" fontId="16" fillId="9" borderId="11"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13" borderId="11"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6" fillId="8" borderId="9" xfId="0" applyFont="1" applyFill="1" applyBorder="1" applyAlignment="1" applyProtection="1">
      <alignment vertical="center"/>
      <protection locked="0"/>
    </xf>
    <xf numFmtId="0" fontId="16" fillId="0" borderId="12" xfId="0" applyFont="1" applyFill="1" applyBorder="1" applyAlignment="1" applyProtection="1">
      <alignment vertical="center"/>
      <protection locked="0"/>
    </xf>
    <xf numFmtId="0" fontId="16" fillId="0" borderId="14" xfId="0" applyFont="1" applyFill="1" applyBorder="1" applyAlignment="1" applyProtection="1">
      <alignment vertical="center"/>
      <protection locked="0"/>
    </xf>
    <xf numFmtId="0" fontId="16" fillId="0" borderId="18" xfId="0" applyFont="1" applyFill="1" applyBorder="1" applyAlignment="1" applyProtection="1">
      <alignment vertical="center"/>
      <protection locked="0"/>
    </xf>
    <xf numFmtId="0" fontId="16" fillId="4" borderId="9" xfId="0" applyFont="1" applyFill="1" applyBorder="1" applyAlignment="1" applyProtection="1">
      <alignment vertical="center"/>
      <protection locked="0"/>
    </xf>
    <xf numFmtId="0" fontId="16" fillId="13" borderId="9" xfId="0" applyFont="1" applyFill="1" applyBorder="1" applyAlignment="1" applyProtection="1">
      <alignment vertical="center"/>
      <protection locked="0"/>
    </xf>
    <xf numFmtId="0" fontId="16" fillId="9" borderId="9" xfId="0" applyFont="1" applyFill="1" applyBorder="1" applyAlignment="1" applyProtection="1">
      <alignment vertical="center"/>
      <protection locked="0"/>
    </xf>
    <xf numFmtId="2" fontId="28" fillId="0" borderId="0" xfId="3" applyNumberFormat="1" applyFont="1" applyBorder="1" applyAlignment="1">
      <alignment horizontal="right" vertical="center" wrapText="1"/>
    </xf>
    <xf numFmtId="49" fontId="28" fillId="0" borderId="0" xfId="3" applyNumberFormat="1" applyFont="1" applyBorder="1" applyAlignment="1">
      <alignment horizontal="right" vertical="center" wrapText="1"/>
    </xf>
    <xf numFmtId="0" fontId="16" fillId="0" borderId="24" xfId="0" applyFont="1" applyFill="1" applyBorder="1" applyAlignment="1" applyProtection="1">
      <alignment vertical="center"/>
      <protection locked="0"/>
    </xf>
    <xf numFmtId="2" fontId="16" fillId="8" borderId="10" xfId="0" applyNumberFormat="1" applyFont="1" applyFill="1" applyBorder="1" applyAlignment="1" applyProtection="1">
      <alignment horizontal="right" vertical="center"/>
      <protection locked="0"/>
    </xf>
    <xf numFmtId="2" fontId="16" fillId="0" borderId="13" xfId="0" applyNumberFormat="1" applyFont="1" applyFill="1" applyBorder="1" applyAlignment="1" applyProtection="1">
      <alignment horizontal="right" vertical="center"/>
      <protection locked="0"/>
    </xf>
    <xf numFmtId="2" fontId="16" fillId="0" borderId="15" xfId="0" applyNumberFormat="1" applyFont="1" applyFill="1" applyBorder="1" applyAlignment="1" applyProtection="1">
      <alignment horizontal="right" vertical="center"/>
      <protection locked="0"/>
    </xf>
    <xf numFmtId="2" fontId="16" fillId="0" borderId="19" xfId="0" applyNumberFormat="1" applyFont="1" applyFill="1" applyBorder="1" applyAlignment="1" applyProtection="1">
      <alignment horizontal="right" vertical="center"/>
      <protection locked="0"/>
    </xf>
    <xf numFmtId="2" fontId="16" fillId="4" borderId="10" xfId="0" applyNumberFormat="1" applyFont="1" applyFill="1" applyBorder="1" applyAlignment="1" applyProtection="1">
      <alignment horizontal="right" vertical="center"/>
      <protection locked="0"/>
    </xf>
    <xf numFmtId="2" fontId="16" fillId="13" borderId="10" xfId="0" applyNumberFormat="1" applyFont="1" applyFill="1" applyBorder="1" applyAlignment="1" applyProtection="1">
      <alignment horizontal="right" vertical="center"/>
      <protection locked="0"/>
    </xf>
    <xf numFmtId="2" fontId="16" fillId="9" borderId="10" xfId="0" applyNumberFormat="1" applyFont="1" applyFill="1" applyBorder="1" applyAlignment="1" applyProtection="1">
      <alignment horizontal="right" vertical="center"/>
      <protection locked="0"/>
    </xf>
    <xf numFmtId="2" fontId="16" fillId="8" borderId="10" xfId="0" applyNumberFormat="1" applyFont="1" applyFill="1" applyBorder="1" applyAlignment="1" applyProtection="1">
      <alignment horizontal="left" vertical="center"/>
      <protection locked="0"/>
    </xf>
    <xf numFmtId="2" fontId="16" fillId="0" borderId="13" xfId="0" applyNumberFormat="1" applyFont="1" applyFill="1" applyBorder="1" applyAlignment="1" applyProtection="1">
      <alignment horizontal="left" vertical="center"/>
      <protection locked="0"/>
    </xf>
    <xf numFmtId="2" fontId="16" fillId="0" borderId="15" xfId="0" applyNumberFormat="1" applyFont="1" applyFill="1" applyBorder="1" applyAlignment="1" applyProtection="1">
      <alignment horizontal="left" vertical="center"/>
      <protection locked="0"/>
    </xf>
    <xf numFmtId="2" fontId="16" fillId="0" borderId="19" xfId="0" applyNumberFormat="1" applyFont="1" applyFill="1" applyBorder="1" applyAlignment="1" applyProtection="1">
      <alignment horizontal="left" vertical="center"/>
      <protection locked="0"/>
    </xf>
    <xf numFmtId="2" fontId="16" fillId="4" borderId="10" xfId="0" applyNumberFormat="1" applyFont="1" applyFill="1" applyBorder="1" applyAlignment="1" applyProtection="1">
      <alignment horizontal="left" vertical="center"/>
      <protection locked="0"/>
    </xf>
    <xf numFmtId="2" fontId="16" fillId="13" borderId="10" xfId="0" applyNumberFormat="1" applyFont="1" applyFill="1" applyBorder="1" applyAlignment="1" applyProtection="1">
      <alignment horizontal="left" vertical="center"/>
      <protection locked="0"/>
    </xf>
    <xf numFmtId="2" fontId="16" fillId="9" borderId="10" xfId="0" applyNumberFormat="1" applyFont="1" applyFill="1" applyBorder="1" applyAlignment="1" applyProtection="1">
      <alignment horizontal="left" vertical="center"/>
      <protection locked="0"/>
    </xf>
    <xf numFmtId="0" fontId="25" fillId="0" borderId="0" xfId="0" applyFont="1" applyFill="1" applyBorder="1" applyAlignment="1" applyProtection="1">
      <alignment vertical="center"/>
    </xf>
    <xf numFmtId="0" fontId="7" fillId="0" borderId="0" xfId="0" applyFont="1" applyFill="1" applyBorder="1" applyAlignment="1" applyProtection="1">
      <alignment vertical="center"/>
    </xf>
    <xf numFmtId="38" fontId="7" fillId="0" borderId="0" xfId="1" applyFont="1" applyFill="1" applyBorder="1" applyAlignment="1" applyProtection="1">
      <alignment vertical="center"/>
    </xf>
    <xf numFmtId="177" fontId="5"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7" fillId="0" borderId="0" xfId="1" applyNumberFormat="1" applyFont="1" applyFill="1" applyBorder="1" applyAlignment="1" applyProtection="1">
      <alignment horizontal="center"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4" fillId="0" borderId="0" xfId="0" applyFont="1" applyFill="1" applyBorder="1" applyAlignment="1">
      <alignment horizontal="right" vertical="center"/>
    </xf>
    <xf numFmtId="0" fontId="5" fillId="14" borderId="76" xfId="0" applyFont="1" applyFill="1" applyBorder="1" applyAlignment="1" applyProtection="1">
      <alignment horizontal="center" vertical="center"/>
    </xf>
    <xf numFmtId="0" fontId="5" fillId="14" borderId="15" xfId="0" applyFont="1" applyFill="1" applyBorder="1" applyAlignment="1" applyProtection="1">
      <alignment horizontal="center" vertical="center"/>
    </xf>
    <xf numFmtId="0" fontId="5" fillId="14" borderId="16" xfId="0" applyFont="1" applyFill="1" applyBorder="1" applyAlignment="1" applyProtection="1">
      <alignment horizontal="center" vertical="center"/>
    </xf>
    <xf numFmtId="0" fontId="5" fillId="14" borderId="7" xfId="0" applyFont="1" applyFill="1" applyBorder="1" applyAlignment="1" applyProtection="1">
      <alignment horizontal="center" vertical="center"/>
    </xf>
    <xf numFmtId="0" fontId="5" fillId="14" borderId="8" xfId="0" applyFont="1" applyFill="1" applyBorder="1" applyAlignment="1" applyProtection="1">
      <alignment horizontal="center" vertical="center"/>
    </xf>
    <xf numFmtId="0" fontId="5" fillId="12" borderId="21" xfId="0" applyFont="1" applyFill="1" applyBorder="1" applyAlignment="1" applyProtection="1">
      <alignment horizontal="center" vertical="center"/>
    </xf>
    <xf numFmtId="0" fontId="5" fillId="12" borderId="10" xfId="0" applyFont="1" applyFill="1" applyBorder="1" applyAlignment="1" applyProtection="1">
      <alignment horizontal="center" vertical="center"/>
    </xf>
    <xf numFmtId="0" fontId="5" fillId="12" borderId="1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6" fillId="0" borderId="4" xfId="0" applyFont="1" applyFill="1" applyBorder="1" applyAlignment="1" applyProtection="1">
      <alignment horizontal="center" wrapText="1"/>
    </xf>
    <xf numFmtId="0" fontId="24" fillId="0" borderId="0" xfId="0" applyFont="1" applyFill="1" applyBorder="1" applyAlignment="1" applyProtection="1">
      <alignment horizontal="left" vertical="top" wrapText="1"/>
    </xf>
    <xf numFmtId="0" fontId="24" fillId="0" borderId="0" xfId="0" applyFont="1" applyFill="1" applyBorder="1" applyAlignment="1" applyProtection="1">
      <alignment horizontal="center" vertical="top" wrapText="1"/>
    </xf>
    <xf numFmtId="0" fontId="5" fillId="0" borderId="35" xfId="1" applyNumberFormat="1" applyFont="1" applyFill="1" applyBorder="1" applyAlignment="1" applyProtection="1">
      <alignment horizontal="center" vertical="center"/>
      <protection locked="0"/>
    </xf>
    <xf numFmtId="0" fontId="5" fillId="0" borderId="80" xfId="1"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12" borderId="9" xfId="0" applyFont="1" applyFill="1" applyBorder="1" applyAlignment="1" applyProtection="1">
      <alignment horizontal="center" vertical="center"/>
    </xf>
    <xf numFmtId="0" fontId="5" fillId="12" borderId="78" xfId="0" applyFont="1" applyFill="1" applyBorder="1" applyAlignment="1" applyProtection="1">
      <alignment horizontal="center" vertical="center"/>
    </xf>
    <xf numFmtId="0" fontId="6" fillId="0" borderId="12"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6" fillId="0" borderId="43"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38" xfId="0" applyFont="1" applyFill="1" applyBorder="1" applyAlignment="1" applyProtection="1">
      <alignment horizontal="center" vertical="center" shrinkToFit="1"/>
      <protection locked="0"/>
    </xf>
    <xf numFmtId="0" fontId="5" fillId="14" borderId="0" xfId="0" applyFont="1" applyFill="1" applyBorder="1" applyAlignment="1" applyProtection="1">
      <alignment horizontal="center" vertical="center"/>
    </xf>
    <xf numFmtId="0" fontId="5" fillId="14" borderId="5" xfId="0" applyFont="1" applyFill="1" applyBorder="1" applyAlignment="1" applyProtection="1">
      <alignment horizontal="center" vertical="center"/>
    </xf>
    <xf numFmtId="0" fontId="20" fillId="6" borderId="0" xfId="0" applyFont="1" applyFill="1" applyBorder="1" applyAlignment="1" applyProtection="1">
      <alignment horizontal="center" vertical="center"/>
    </xf>
    <xf numFmtId="0" fontId="20" fillId="6" borderId="2"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20" fillId="6" borderId="7" xfId="0" applyNumberFormat="1" applyFont="1" applyFill="1" applyBorder="1" applyAlignment="1" applyProtection="1">
      <alignment horizontal="center" vertical="center" shrinkToFit="1"/>
    </xf>
    <xf numFmtId="0" fontId="10" fillId="6" borderId="0" xfId="0" applyFont="1" applyFill="1" applyBorder="1" applyAlignment="1" applyProtection="1">
      <alignment horizontal="center" vertical="center"/>
    </xf>
    <xf numFmtId="0" fontId="20" fillId="6" borderId="7" xfId="0" applyFont="1" applyFill="1" applyBorder="1" applyAlignment="1" applyProtection="1">
      <alignment horizontal="center" vertical="center"/>
    </xf>
    <xf numFmtId="0" fontId="20" fillId="6"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17" fillId="10" borderId="0" xfId="1" applyNumberFormat="1" applyFont="1" applyFill="1" applyBorder="1" applyAlignment="1" applyProtection="1">
      <alignment horizontal="center" vertical="center"/>
    </xf>
    <xf numFmtId="0" fontId="5" fillId="10" borderId="0" xfId="0" applyFont="1" applyFill="1" applyBorder="1" applyAlignment="1" applyProtection="1">
      <alignment horizontal="center" vertical="center" wrapText="1"/>
    </xf>
    <xf numFmtId="0" fontId="5" fillId="10" borderId="0" xfId="0" applyFont="1" applyFill="1" applyBorder="1" applyAlignment="1" applyProtection="1">
      <alignment horizontal="center" vertical="center"/>
    </xf>
    <xf numFmtId="0" fontId="20" fillId="14" borderId="7"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20" fillId="14" borderId="2" xfId="0" applyFont="1" applyFill="1" applyBorder="1" applyAlignment="1" applyProtection="1">
      <alignment horizontal="center" vertical="center"/>
    </xf>
    <xf numFmtId="0" fontId="20" fillId="14" borderId="0" xfId="0" applyFont="1" applyFill="1" applyBorder="1" applyAlignment="1" applyProtection="1">
      <alignment horizontal="center" vertical="center"/>
    </xf>
    <xf numFmtId="0" fontId="20" fillId="12" borderId="7" xfId="0" applyFont="1" applyFill="1" applyBorder="1" applyAlignment="1" applyProtection="1">
      <alignment horizontal="center" vertical="center"/>
    </xf>
    <xf numFmtId="0" fontId="5" fillId="12" borderId="0" xfId="0" applyFont="1" applyFill="1" applyBorder="1" applyAlignment="1" applyProtection="1">
      <alignment horizontal="center" vertical="center"/>
    </xf>
    <xf numFmtId="0" fontId="20" fillId="12" borderId="0" xfId="0" applyNumberFormat="1" applyFont="1" applyFill="1" applyBorder="1" applyAlignment="1" applyProtection="1">
      <alignment horizontal="center" vertical="center" shrinkToFit="1"/>
    </xf>
    <xf numFmtId="0" fontId="20" fillId="12" borderId="0" xfId="0" applyFont="1" applyFill="1" applyBorder="1" applyAlignment="1" applyProtection="1">
      <alignment horizontal="center" vertical="center"/>
    </xf>
    <xf numFmtId="0" fontId="20" fillId="12" borderId="7" xfId="0" applyNumberFormat="1" applyFont="1" applyFill="1" applyBorder="1" applyAlignment="1" applyProtection="1">
      <alignment horizontal="center" vertical="center" shrinkToFit="1"/>
    </xf>
    <xf numFmtId="0" fontId="10" fillId="12" borderId="0" xfId="0" applyFont="1" applyFill="1" applyBorder="1" applyAlignment="1" applyProtection="1">
      <alignment horizontal="center" vertical="center"/>
    </xf>
    <xf numFmtId="0" fontId="20" fillId="12" borderId="2" xfId="0" applyFont="1" applyFill="1" applyBorder="1" applyAlignment="1" applyProtection="1">
      <alignment horizontal="center" vertical="center"/>
    </xf>
    <xf numFmtId="0" fontId="5" fillId="9" borderId="0" xfId="0" applyFont="1" applyFill="1" applyBorder="1" applyAlignment="1" applyProtection="1">
      <alignment horizontal="center" vertical="center"/>
    </xf>
    <xf numFmtId="0" fontId="20" fillId="9" borderId="7" xfId="0" applyFont="1" applyFill="1" applyBorder="1" applyAlignment="1" applyProtection="1">
      <alignment horizontal="center" vertical="center"/>
    </xf>
    <xf numFmtId="0" fontId="20" fillId="9" borderId="0" xfId="0" applyNumberFormat="1"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20" fillId="7" borderId="7" xfId="0" applyFont="1" applyFill="1" applyBorder="1" applyAlignment="1" applyProtection="1">
      <alignment horizontal="center" vertical="center"/>
    </xf>
    <xf numFmtId="0" fontId="20" fillId="9" borderId="2" xfId="0" applyNumberFormat="1"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xf>
    <xf numFmtId="0" fontId="5" fillId="6" borderId="0" xfId="0" quotePrefix="1" applyFont="1" applyFill="1" applyBorder="1" applyAlignment="1" applyProtection="1">
      <alignment horizontal="center" vertical="center"/>
    </xf>
    <xf numFmtId="0" fontId="5" fillId="12" borderId="0" xfId="0" quotePrefix="1"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20" fillId="7" borderId="0" xfId="0" applyNumberFormat="1" applyFont="1" applyFill="1" applyBorder="1" applyAlignment="1" applyProtection="1">
      <alignment horizontal="center" vertical="center" shrinkToFit="1"/>
    </xf>
    <xf numFmtId="0" fontId="20" fillId="7" borderId="0" xfId="0" applyFont="1" applyFill="1" applyBorder="1" applyAlignment="1" applyProtection="1">
      <alignment horizontal="center" vertical="center"/>
    </xf>
    <xf numFmtId="0" fontId="20" fillId="7" borderId="7" xfId="0" applyNumberFormat="1" applyFont="1" applyFill="1" applyBorder="1" applyAlignment="1" applyProtection="1">
      <alignment horizontal="center" vertical="center" shrinkToFit="1"/>
    </xf>
    <xf numFmtId="0" fontId="10" fillId="10" borderId="0" xfId="0" applyFont="1" applyFill="1" applyBorder="1" applyAlignment="1" applyProtection="1">
      <alignment horizontal="right" vertical="center"/>
      <protection locked="0"/>
    </xf>
    <xf numFmtId="0" fontId="23" fillId="5" borderId="0" xfId="1" applyNumberFormat="1" applyFont="1" applyFill="1" applyBorder="1" applyAlignment="1" applyProtection="1">
      <alignment horizontal="center" vertical="center"/>
    </xf>
    <xf numFmtId="0" fontId="11"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9" borderId="9" xfId="0" applyFont="1" applyFill="1" applyBorder="1" applyAlignment="1" applyProtection="1">
      <alignment vertical="center" shrinkToFit="1"/>
      <protection locked="0"/>
    </xf>
    <xf numFmtId="0" fontId="10" fillId="9" borderId="10" xfId="0" applyFont="1" applyFill="1" applyBorder="1" applyAlignment="1" applyProtection="1">
      <alignment vertical="center" shrinkToFit="1"/>
      <protection locked="0"/>
    </xf>
    <xf numFmtId="0" fontId="10" fillId="9" borderId="11" xfId="0" applyFont="1" applyFill="1" applyBorder="1" applyAlignment="1" applyProtection="1">
      <alignment vertical="center" shrinkToFit="1"/>
      <protection locked="0"/>
    </xf>
    <xf numFmtId="178" fontId="16" fillId="9" borderId="9" xfId="1" applyNumberFormat="1" applyFont="1" applyFill="1" applyBorder="1" applyAlignment="1" applyProtection="1">
      <alignment horizontal="right" vertical="center"/>
      <protection locked="0"/>
    </xf>
    <xf numFmtId="178" fontId="16" fillId="9" borderId="10" xfId="1" applyNumberFormat="1" applyFont="1" applyFill="1" applyBorder="1" applyAlignment="1" applyProtection="1">
      <alignment horizontal="right" vertical="center"/>
      <protection locked="0"/>
    </xf>
    <xf numFmtId="178" fontId="16" fillId="9" borderId="11" xfId="1" applyNumberFormat="1" applyFont="1" applyFill="1" applyBorder="1" applyAlignment="1" applyProtection="1">
      <alignment horizontal="right" vertical="center"/>
      <protection locked="0"/>
    </xf>
    <xf numFmtId="0" fontId="8" fillId="0" borderId="18" xfId="0" applyFont="1" applyFill="1" applyBorder="1" applyAlignment="1" applyProtection="1">
      <alignment vertical="center" shrinkToFit="1"/>
      <protection locked="0"/>
    </xf>
    <xf numFmtId="0" fontId="8" fillId="0" borderId="19" xfId="0" applyFont="1" applyFill="1" applyBorder="1" applyAlignment="1" applyProtection="1">
      <alignment vertical="center" shrinkToFit="1"/>
      <protection locked="0"/>
    </xf>
    <xf numFmtId="178" fontId="16" fillId="0" borderId="18" xfId="1" applyNumberFormat="1" applyFont="1" applyFill="1" applyBorder="1" applyAlignment="1" applyProtection="1">
      <alignment horizontal="right" vertical="center"/>
      <protection locked="0"/>
    </xf>
    <xf numFmtId="178" fontId="16" fillId="0" borderId="19" xfId="1" applyNumberFormat="1" applyFont="1" applyFill="1" applyBorder="1" applyAlignment="1" applyProtection="1">
      <alignment horizontal="right" vertical="center"/>
      <protection locked="0"/>
    </xf>
    <xf numFmtId="178" fontId="16" fillId="0" borderId="20" xfId="1" applyNumberFormat="1" applyFont="1" applyFill="1" applyBorder="1" applyAlignment="1" applyProtection="1">
      <alignment horizontal="right" vertical="center"/>
      <protection locked="0"/>
    </xf>
    <xf numFmtId="178" fontId="16" fillId="0" borderId="37" xfId="1" applyNumberFormat="1" applyFont="1" applyFill="1" applyBorder="1" applyAlignment="1" applyProtection="1">
      <alignment horizontal="right" vertical="center"/>
      <protection locked="0"/>
    </xf>
    <xf numFmtId="176" fontId="5" fillId="0" borderId="19" xfId="0" applyNumberFormat="1" applyFont="1" applyFill="1" applyBorder="1" applyAlignment="1" applyProtection="1">
      <alignment horizontal="center" vertical="center"/>
      <protection locked="0"/>
    </xf>
    <xf numFmtId="176" fontId="5" fillId="0" borderId="20" xfId="0" applyNumberFormat="1" applyFont="1" applyFill="1" applyBorder="1" applyAlignment="1" applyProtection="1">
      <alignment horizontal="center" vertical="center"/>
      <protection locked="0"/>
    </xf>
    <xf numFmtId="176" fontId="5" fillId="0" borderId="35" xfId="0"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shrinkToFit="1"/>
      <protection locked="0"/>
    </xf>
    <xf numFmtId="0" fontId="6" fillId="0" borderId="37" xfId="0" applyFont="1" applyFill="1" applyBorder="1" applyAlignment="1" applyProtection="1">
      <alignment horizontal="center" vertical="center" shrinkToFit="1"/>
      <protection locked="0"/>
    </xf>
    <xf numFmtId="0" fontId="8" fillId="0" borderId="14" xfId="0" applyFont="1" applyFill="1" applyBorder="1" applyAlignment="1" applyProtection="1">
      <alignment vertical="center" shrinkToFit="1"/>
      <protection locked="0"/>
    </xf>
    <xf numFmtId="0" fontId="8" fillId="0" borderId="15" xfId="0" applyFont="1" applyFill="1" applyBorder="1" applyAlignment="1" applyProtection="1">
      <alignment vertical="center" shrinkToFit="1"/>
      <protection locked="0"/>
    </xf>
    <xf numFmtId="178" fontId="16" fillId="0" borderId="14" xfId="1" applyNumberFormat="1" applyFont="1" applyFill="1" applyBorder="1" applyAlignment="1" applyProtection="1">
      <alignment horizontal="right" vertical="center"/>
      <protection locked="0"/>
    </xf>
    <xf numFmtId="178" fontId="16" fillId="0" borderId="15" xfId="1" applyNumberFormat="1" applyFont="1" applyFill="1" applyBorder="1" applyAlignment="1" applyProtection="1">
      <alignment horizontal="right" vertical="center"/>
      <protection locked="0"/>
    </xf>
    <xf numFmtId="178" fontId="16" fillId="0" borderId="16" xfId="1" applyNumberFormat="1" applyFont="1" applyFill="1" applyBorder="1" applyAlignment="1" applyProtection="1">
      <alignment horizontal="right" vertical="center"/>
      <protection locked="0"/>
    </xf>
    <xf numFmtId="178" fontId="16" fillId="0" borderId="38" xfId="1" applyNumberFormat="1" applyFont="1" applyFill="1" applyBorder="1" applyAlignment="1" applyProtection="1">
      <alignment horizontal="right" vertical="center"/>
      <protection locked="0"/>
    </xf>
    <xf numFmtId="176" fontId="5" fillId="0" borderId="15" xfId="0" applyNumberFormat="1" applyFont="1" applyFill="1" applyBorder="1" applyAlignment="1" applyProtection="1">
      <alignment horizontal="center" vertical="center"/>
      <protection locked="0"/>
    </xf>
    <xf numFmtId="176" fontId="5" fillId="0" borderId="16" xfId="0" applyNumberFormat="1" applyFont="1" applyFill="1" applyBorder="1" applyAlignment="1" applyProtection="1">
      <alignment horizontal="center" vertical="center"/>
      <protection locked="0"/>
    </xf>
    <xf numFmtId="0" fontId="5" fillId="0" borderId="42" xfId="1" applyNumberFormat="1" applyFont="1" applyFill="1" applyBorder="1" applyAlignment="1" applyProtection="1">
      <alignment horizontal="center" vertical="center"/>
      <protection locked="0"/>
    </xf>
    <xf numFmtId="38" fontId="7" fillId="12" borderId="30" xfId="1" applyFont="1" applyFill="1" applyBorder="1" applyAlignment="1" applyProtection="1">
      <alignment horizontal="center" vertical="center"/>
    </xf>
    <xf numFmtId="38" fontId="7" fillId="12" borderId="31" xfId="1" applyFont="1" applyFill="1" applyBorder="1" applyAlignment="1" applyProtection="1">
      <alignment horizontal="center" vertical="center"/>
    </xf>
    <xf numFmtId="38" fontId="7" fillId="12" borderId="32" xfId="1" applyFont="1" applyFill="1" applyBorder="1" applyAlignment="1" applyProtection="1">
      <alignment horizontal="center" vertical="center"/>
    </xf>
    <xf numFmtId="38" fontId="7" fillId="12" borderId="45" xfId="1" applyFont="1" applyFill="1" applyBorder="1" applyAlignment="1" applyProtection="1">
      <alignment horizontal="center" vertical="center"/>
    </xf>
    <xf numFmtId="0" fontId="5" fillId="12" borderId="22" xfId="0" applyFont="1" applyFill="1" applyBorder="1" applyAlignment="1" applyProtection="1">
      <alignment horizontal="center" vertical="center"/>
    </xf>
    <xf numFmtId="0" fontId="5" fillId="0" borderId="36" xfId="1" applyNumberFormat="1" applyFont="1" applyFill="1" applyBorder="1" applyAlignment="1" applyProtection="1">
      <alignment horizontal="center" vertical="center"/>
      <protection locked="0"/>
    </xf>
    <xf numFmtId="176" fontId="5" fillId="0" borderId="23" xfId="0" applyNumberFormat="1" applyFont="1" applyFill="1" applyBorder="1" applyAlignment="1" applyProtection="1">
      <alignment horizontal="center" vertical="center"/>
      <protection locked="0"/>
    </xf>
    <xf numFmtId="0" fontId="5" fillId="0" borderId="75" xfId="1" applyNumberFormat="1" applyFont="1" applyFill="1" applyBorder="1" applyAlignment="1" applyProtection="1">
      <alignment horizontal="center" vertical="center"/>
      <protection locked="0"/>
    </xf>
    <xf numFmtId="0" fontId="8" fillId="0" borderId="12" xfId="0" applyFont="1" applyFill="1" applyBorder="1" applyAlignment="1" applyProtection="1">
      <alignment vertical="center" shrinkToFit="1"/>
      <protection locked="0"/>
    </xf>
    <xf numFmtId="0" fontId="8" fillId="0" borderId="13" xfId="0" applyFont="1" applyFill="1" applyBorder="1" applyAlignment="1" applyProtection="1">
      <alignment vertical="center" shrinkToFit="1"/>
      <protection locked="0"/>
    </xf>
    <xf numFmtId="178" fontId="16" fillId="0" borderId="12" xfId="1" applyNumberFormat="1" applyFont="1" applyFill="1" applyBorder="1" applyAlignment="1" applyProtection="1">
      <alignment horizontal="right" vertical="center"/>
      <protection locked="0"/>
    </xf>
    <xf numFmtId="178" fontId="16" fillId="0" borderId="13" xfId="1" applyNumberFormat="1" applyFont="1" applyFill="1" applyBorder="1" applyAlignment="1" applyProtection="1">
      <alignment horizontal="right" vertical="center"/>
      <protection locked="0"/>
    </xf>
    <xf numFmtId="178" fontId="16" fillId="0" borderId="29" xfId="1" applyNumberFormat="1" applyFont="1" applyFill="1" applyBorder="1" applyAlignment="1" applyProtection="1">
      <alignment horizontal="right" vertical="center"/>
      <protection locked="0"/>
    </xf>
    <xf numFmtId="178" fontId="16" fillId="0" borderId="43" xfId="1" applyNumberFormat="1" applyFont="1" applyFill="1" applyBorder="1" applyAlignment="1" applyProtection="1">
      <alignment horizontal="right" vertical="center"/>
      <protection locked="0"/>
    </xf>
    <xf numFmtId="176" fontId="5" fillId="0" borderId="13" xfId="0" applyNumberFormat="1" applyFont="1" applyFill="1" applyBorder="1" applyAlignment="1" applyProtection="1">
      <alignment horizontal="center" vertical="center"/>
      <protection locked="0"/>
    </xf>
    <xf numFmtId="176" fontId="5" fillId="0" borderId="29" xfId="0" applyNumberFormat="1" applyFont="1" applyFill="1" applyBorder="1" applyAlignment="1" applyProtection="1">
      <alignment horizontal="center" vertical="center"/>
      <protection locked="0"/>
    </xf>
    <xf numFmtId="0" fontId="5" fillId="0" borderId="41" xfId="1"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0" fontId="5" fillId="0" borderId="79" xfId="1" applyNumberFormat="1" applyFont="1" applyFill="1" applyBorder="1" applyAlignment="1" applyProtection="1">
      <alignment horizontal="center" vertical="center"/>
      <protection locked="0"/>
    </xf>
    <xf numFmtId="0" fontId="5" fillId="0" borderId="18" xfId="1" applyNumberFormat="1" applyFont="1" applyFill="1" applyBorder="1" applyAlignment="1" applyProtection="1">
      <alignment horizontal="center" vertical="center"/>
      <protection locked="0"/>
    </xf>
    <xf numFmtId="0" fontId="5" fillId="0" borderId="19" xfId="1" applyNumberFormat="1" applyFont="1" applyFill="1" applyBorder="1" applyAlignment="1" applyProtection="1">
      <alignment horizontal="center" vertical="center"/>
      <protection locked="0"/>
    </xf>
    <xf numFmtId="0" fontId="5" fillId="0" borderId="20" xfId="1" applyNumberFormat="1" applyFont="1" applyFill="1" applyBorder="1" applyAlignment="1" applyProtection="1">
      <alignment horizontal="center" vertical="center"/>
      <protection locked="0"/>
    </xf>
    <xf numFmtId="9" fontId="5" fillId="0" borderId="6" xfId="2" applyFont="1" applyFill="1" applyBorder="1" applyAlignment="1" applyProtection="1">
      <alignment horizontal="center" vertical="top"/>
      <protection locked="0"/>
    </xf>
    <xf numFmtId="9" fontId="5" fillId="0" borderId="7" xfId="2" applyFont="1" applyFill="1" applyBorder="1" applyAlignment="1" applyProtection="1">
      <alignment horizontal="center" vertical="top"/>
      <protection locked="0"/>
    </xf>
    <xf numFmtId="9" fontId="5" fillId="0" borderId="8" xfId="2" applyFont="1" applyFill="1" applyBorder="1" applyAlignment="1" applyProtection="1">
      <alignment horizontal="center" vertical="top"/>
      <protection locked="0"/>
    </xf>
    <xf numFmtId="0" fontId="5" fillId="0" borderId="4" xfId="1" applyNumberFormat="1" applyFont="1" applyFill="1" applyBorder="1" applyAlignment="1" applyProtection="1">
      <alignment horizontal="center" vertical="center"/>
      <protection locked="0"/>
    </xf>
    <xf numFmtId="0" fontId="5" fillId="0" borderId="0" xfId="1" applyNumberFormat="1" applyFont="1" applyFill="1" applyBorder="1" applyAlignment="1" applyProtection="1">
      <alignment horizontal="center" vertical="center"/>
      <protection locked="0"/>
    </xf>
    <xf numFmtId="9" fontId="5" fillId="0" borderId="14" xfId="2" applyFont="1" applyFill="1" applyBorder="1" applyAlignment="1" applyProtection="1">
      <alignment horizontal="center" vertical="top"/>
      <protection locked="0"/>
    </xf>
    <xf numFmtId="9" fontId="5" fillId="0" borderId="15" xfId="2" applyFont="1" applyFill="1" applyBorder="1" applyAlignment="1" applyProtection="1">
      <alignment horizontal="center" vertical="top"/>
      <protection locked="0"/>
    </xf>
    <xf numFmtId="9" fontId="5" fillId="0" borderId="16" xfId="2" applyFont="1" applyFill="1" applyBorder="1" applyAlignment="1" applyProtection="1">
      <alignment horizontal="center" vertical="top"/>
      <protection locked="0"/>
    </xf>
    <xf numFmtId="0" fontId="5" fillId="0" borderId="14" xfId="1" applyNumberFormat="1" applyFont="1" applyFill="1" applyBorder="1" applyAlignment="1" applyProtection="1">
      <alignment horizontal="center" vertical="center"/>
      <protection locked="0"/>
    </xf>
    <xf numFmtId="0" fontId="5" fillId="0" borderId="15" xfId="1" applyNumberFormat="1" applyFont="1" applyFill="1" applyBorder="1" applyAlignment="1" applyProtection="1">
      <alignment horizontal="center" vertical="center"/>
      <protection locked="0"/>
    </xf>
    <xf numFmtId="0" fontId="5" fillId="0" borderId="16" xfId="1" applyNumberFormat="1" applyFont="1" applyFill="1" applyBorder="1" applyAlignment="1" applyProtection="1">
      <alignment horizontal="center" vertical="center"/>
      <protection locked="0"/>
    </xf>
    <xf numFmtId="9" fontId="5" fillId="0" borderId="24" xfId="2" applyFont="1" applyFill="1" applyBorder="1" applyAlignment="1" applyProtection="1">
      <alignment horizontal="center" vertical="top"/>
      <protection locked="0"/>
    </xf>
    <xf numFmtId="9" fontId="5" fillId="0" borderId="25" xfId="2" applyFont="1" applyFill="1" applyBorder="1" applyAlignment="1" applyProtection="1">
      <alignment horizontal="center" vertical="top"/>
      <protection locked="0"/>
    </xf>
    <xf numFmtId="9" fontId="5" fillId="0" borderId="26" xfId="2" applyFont="1" applyFill="1" applyBorder="1" applyAlignment="1" applyProtection="1">
      <alignment horizontal="center" vertical="top"/>
      <protection locked="0"/>
    </xf>
    <xf numFmtId="0" fontId="5" fillId="0" borderId="1" xfId="1" applyNumberFormat="1" applyFont="1" applyFill="1" applyBorder="1" applyAlignment="1" applyProtection="1">
      <alignment horizontal="center" vertical="center"/>
      <protection locked="0"/>
    </xf>
    <xf numFmtId="0" fontId="5" fillId="0" borderId="2" xfId="1" applyNumberFormat="1" applyFont="1" applyFill="1" applyBorder="1" applyAlignment="1" applyProtection="1">
      <alignment horizontal="center" vertical="center"/>
      <protection locked="0"/>
    </xf>
    <xf numFmtId="0" fontId="5" fillId="0" borderId="3" xfId="1" applyNumberFormat="1" applyFont="1" applyFill="1" applyBorder="1" applyAlignment="1" applyProtection="1">
      <alignment horizontal="center" vertical="center"/>
      <protection locked="0"/>
    </xf>
    <xf numFmtId="9" fontId="5" fillId="0" borderId="1" xfId="2" applyFont="1" applyFill="1" applyBorder="1" applyAlignment="1" applyProtection="1">
      <alignment horizontal="center" vertical="top"/>
      <protection locked="0"/>
    </xf>
    <xf numFmtId="9" fontId="5" fillId="0" borderId="2" xfId="2" applyFont="1" applyFill="1" applyBorder="1" applyAlignment="1" applyProtection="1">
      <alignment horizontal="center" vertical="top"/>
      <protection locked="0"/>
    </xf>
    <xf numFmtId="9" fontId="5" fillId="0" borderId="3" xfId="2" applyFont="1" applyFill="1" applyBorder="1" applyAlignment="1" applyProtection="1">
      <alignment horizontal="center" vertical="top"/>
      <protection locked="0"/>
    </xf>
    <xf numFmtId="38" fontId="7" fillId="6" borderId="30" xfId="1" applyFont="1" applyFill="1" applyBorder="1" applyAlignment="1" applyProtection="1">
      <alignment horizontal="center" vertical="center"/>
    </xf>
    <xf numFmtId="38" fontId="7" fillId="6" borderId="31" xfId="1" applyFont="1" applyFill="1" applyBorder="1" applyAlignment="1" applyProtection="1">
      <alignment horizontal="center" vertical="center"/>
    </xf>
    <xf numFmtId="38" fontId="7" fillId="6" borderId="32" xfId="1" applyFont="1" applyFill="1" applyBorder="1" applyAlignment="1" applyProtection="1">
      <alignment horizontal="center" vertical="center"/>
    </xf>
    <xf numFmtId="38" fontId="7" fillId="6" borderId="45" xfId="1" applyFont="1" applyFill="1" applyBorder="1" applyAlignment="1" applyProtection="1">
      <alignment horizontal="center" vertical="center"/>
    </xf>
    <xf numFmtId="0" fontId="5" fillId="6" borderId="9"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9" fontId="5" fillId="0" borderId="18" xfId="2" applyFont="1" applyFill="1" applyBorder="1" applyAlignment="1" applyProtection="1">
      <alignment horizontal="center" vertical="top"/>
      <protection locked="0"/>
    </xf>
    <xf numFmtId="9" fontId="5" fillId="0" borderId="19" xfId="2" applyFont="1" applyFill="1" applyBorder="1" applyAlignment="1" applyProtection="1">
      <alignment horizontal="center" vertical="top"/>
      <protection locked="0"/>
    </xf>
    <xf numFmtId="9" fontId="5" fillId="0" borderId="20" xfId="2" applyFont="1" applyFill="1" applyBorder="1" applyAlignment="1" applyProtection="1">
      <alignment horizontal="center" vertical="top"/>
      <protection locked="0"/>
    </xf>
    <xf numFmtId="38" fontId="7" fillId="7" borderId="30" xfId="1" applyFont="1" applyFill="1" applyBorder="1" applyAlignment="1" applyProtection="1">
      <alignment horizontal="center" vertical="center"/>
    </xf>
    <xf numFmtId="38" fontId="7" fillId="7" borderId="31" xfId="1" applyFont="1" applyFill="1" applyBorder="1" applyAlignment="1" applyProtection="1">
      <alignment horizontal="center" vertical="center"/>
    </xf>
    <xf numFmtId="38" fontId="7" fillId="7" borderId="32" xfId="1" applyFont="1" applyFill="1" applyBorder="1" applyAlignment="1" applyProtection="1">
      <alignment horizontal="center" vertical="center"/>
    </xf>
    <xf numFmtId="38" fontId="7" fillId="7" borderId="45" xfId="1" applyFont="1" applyFill="1" applyBorder="1" applyAlignment="1" applyProtection="1">
      <alignment horizontal="center" vertical="center"/>
    </xf>
    <xf numFmtId="0" fontId="5" fillId="7" borderId="9" xfId="0" applyFont="1" applyFill="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11"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6" fillId="2" borderId="0" xfId="1" applyNumberFormat="1"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xf>
    <xf numFmtId="0" fontId="5" fillId="0" borderId="7" xfId="0" applyFont="1" applyFill="1" applyBorder="1" applyAlignment="1" applyProtection="1">
      <alignment horizontal="left" vertical="center"/>
      <protection locked="0"/>
    </xf>
    <xf numFmtId="0" fontId="5" fillId="0" borderId="10" xfId="0" applyFont="1" applyFill="1" applyBorder="1" applyAlignment="1">
      <alignment horizontal="left" vertical="center"/>
    </xf>
    <xf numFmtId="0" fontId="5" fillId="0" borderId="10" xfId="0" applyFont="1" applyFill="1" applyBorder="1" applyAlignment="1" applyProtection="1">
      <alignment horizontal="left" vertical="center"/>
      <protection locked="0"/>
    </xf>
    <xf numFmtId="0" fontId="24" fillId="0" borderId="0" xfId="0" applyFont="1" applyAlignment="1">
      <alignment horizontal="left" vertical="center" readingOrder="1"/>
    </xf>
    <xf numFmtId="0" fontId="24" fillId="0" borderId="0" xfId="0" applyFont="1" applyAlignment="1">
      <alignment horizontal="left" vertical="center"/>
    </xf>
    <xf numFmtId="0" fontId="5" fillId="0" borderId="7"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12" borderId="77" xfId="0" applyFont="1" applyFill="1" applyBorder="1" applyAlignment="1" applyProtection="1">
      <alignment horizontal="center" vertical="center"/>
    </xf>
    <xf numFmtId="0" fontId="24" fillId="0" borderId="0" xfId="0" applyFont="1" applyFill="1" applyBorder="1" applyAlignment="1" applyProtection="1">
      <alignment horizontal="right" vertical="top"/>
    </xf>
    <xf numFmtId="0" fontId="24" fillId="0" borderId="0" xfId="0" applyFont="1" applyFill="1" applyBorder="1" applyAlignment="1" applyProtection="1">
      <alignment horizontal="right" vertical="top" wrapText="1"/>
    </xf>
    <xf numFmtId="0" fontId="5" fillId="14" borderId="0" xfId="0" quotePrefix="1" applyFont="1" applyFill="1" applyBorder="1" applyAlignment="1" applyProtection="1">
      <alignment horizontal="center" vertical="center"/>
    </xf>
    <xf numFmtId="178" fontId="16" fillId="0" borderId="12" xfId="1" applyNumberFormat="1" applyFont="1" applyFill="1" applyBorder="1" applyAlignment="1" applyProtection="1">
      <alignment horizontal="center" vertical="center"/>
      <protection locked="0"/>
    </xf>
    <xf numFmtId="178" fontId="16" fillId="0" borderId="13" xfId="1" applyNumberFormat="1" applyFont="1" applyFill="1" applyBorder="1" applyAlignment="1" applyProtection="1">
      <alignment horizontal="center" vertical="center"/>
      <protection locked="0"/>
    </xf>
    <xf numFmtId="178" fontId="16" fillId="0" borderId="29" xfId="1" applyNumberFormat="1" applyFont="1" applyFill="1" applyBorder="1" applyAlignment="1" applyProtection="1">
      <alignment horizontal="center" vertical="center"/>
      <protection locked="0"/>
    </xf>
    <xf numFmtId="178" fontId="16" fillId="0" borderId="43" xfId="1" applyNumberFormat="1" applyFont="1" applyFill="1" applyBorder="1" applyAlignment="1" applyProtection="1">
      <alignment horizontal="center" vertical="center"/>
      <protection locked="0"/>
    </xf>
    <xf numFmtId="178" fontId="16" fillId="0" borderId="18" xfId="1" applyNumberFormat="1" applyFont="1" applyFill="1" applyBorder="1" applyAlignment="1" applyProtection="1">
      <alignment horizontal="center" vertical="center"/>
      <protection locked="0"/>
    </xf>
    <xf numFmtId="178" fontId="16" fillId="0" borderId="19" xfId="1" applyNumberFormat="1" applyFont="1" applyFill="1" applyBorder="1" applyAlignment="1" applyProtection="1">
      <alignment horizontal="center" vertical="center"/>
      <protection locked="0"/>
    </xf>
    <xf numFmtId="178" fontId="16" fillId="0" borderId="20" xfId="1" applyNumberFormat="1" applyFont="1" applyFill="1" applyBorder="1" applyAlignment="1" applyProtection="1">
      <alignment horizontal="center" vertical="center"/>
      <protection locked="0"/>
    </xf>
    <xf numFmtId="178" fontId="16" fillId="0" borderId="14" xfId="1" applyNumberFormat="1" applyFont="1" applyFill="1" applyBorder="1" applyAlignment="1" applyProtection="1">
      <alignment horizontal="center" vertical="center"/>
      <protection locked="0"/>
    </xf>
    <xf numFmtId="178" fontId="16" fillId="0" borderId="15" xfId="1" applyNumberFormat="1" applyFont="1" applyFill="1" applyBorder="1" applyAlignment="1" applyProtection="1">
      <alignment horizontal="center" vertical="center"/>
      <protection locked="0"/>
    </xf>
    <xf numFmtId="178" fontId="16" fillId="0" borderId="16" xfId="1" applyNumberFormat="1" applyFont="1" applyFill="1" applyBorder="1" applyAlignment="1" applyProtection="1">
      <alignment horizontal="center" vertical="center"/>
      <protection locked="0"/>
    </xf>
    <xf numFmtId="178" fontId="16" fillId="0" borderId="38" xfId="1" applyNumberFormat="1" applyFont="1" applyFill="1" applyBorder="1" applyAlignment="1" applyProtection="1">
      <alignment horizontal="center" vertical="center"/>
      <protection locked="0"/>
    </xf>
    <xf numFmtId="178" fontId="16" fillId="0" borderId="37" xfId="1" applyNumberFormat="1" applyFont="1" applyFill="1" applyBorder="1" applyAlignment="1" applyProtection="1">
      <alignment horizontal="center" vertical="center"/>
      <protection locked="0"/>
    </xf>
    <xf numFmtId="0" fontId="7" fillId="5" borderId="0" xfId="1" applyNumberFormat="1" applyFont="1" applyFill="1" applyBorder="1" applyAlignment="1" applyProtection="1">
      <alignment horizontal="center" vertical="center"/>
    </xf>
    <xf numFmtId="178" fontId="16" fillId="9" borderId="9" xfId="1" applyNumberFormat="1" applyFont="1" applyFill="1" applyBorder="1" applyAlignment="1" applyProtection="1">
      <alignment horizontal="center" vertical="center"/>
      <protection locked="0"/>
    </xf>
    <xf numFmtId="178" fontId="16" fillId="9" borderId="10" xfId="1" applyNumberFormat="1" applyFont="1" applyFill="1" applyBorder="1" applyAlignment="1" applyProtection="1">
      <alignment horizontal="center" vertical="center"/>
      <protection locked="0"/>
    </xf>
    <xf numFmtId="178" fontId="16" fillId="9" borderId="11" xfId="1" applyNumberFormat="1" applyFont="1" applyFill="1" applyBorder="1" applyAlignment="1" applyProtection="1">
      <alignment horizontal="center" vertical="center"/>
      <protection locked="0"/>
    </xf>
    <xf numFmtId="0" fontId="22" fillId="12" borderId="0" xfId="0" applyNumberFormat="1" applyFont="1" applyFill="1" applyBorder="1" applyAlignment="1" applyProtection="1">
      <alignment horizontal="center" vertical="center" shrinkToFit="1"/>
    </xf>
    <xf numFmtId="0" fontId="6" fillId="0" borderId="64" xfId="0" applyFont="1" applyFill="1" applyBorder="1" applyAlignment="1" applyProtection="1">
      <alignment horizontal="center" vertical="center" shrinkToFit="1"/>
      <protection locked="0"/>
    </xf>
    <xf numFmtId="0" fontId="6" fillId="0" borderId="65" xfId="0" applyFont="1" applyFill="1" applyBorder="1" applyAlignment="1" applyProtection="1">
      <alignment horizontal="center" vertical="center" shrinkToFit="1"/>
      <protection locked="0"/>
    </xf>
    <xf numFmtId="0" fontId="6" fillId="0" borderId="66" xfId="0" applyFont="1" applyFill="1" applyBorder="1" applyAlignment="1" applyProtection="1">
      <alignment horizontal="center" vertical="center" shrinkToFit="1"/>
      <protection locked="0"/>
    </xf>
    <xf numFmtId="0" fontId="6" fillId="0" borderId="50" xfId="0" applyFont="1" applyFill="1" applyBorder="1" applyAlignment="1" applyProtection="1">
      <alignment horizontal="center" vertical="center" shrinkToFit="1"/>
      <protection locked="0"/>
    </xf>
    <xf numFmtId="0" fontId="6" fillId="0" borderId="51"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shrinkToFit="1"/>
      <protection locked="0"/>
    </xf>
    <xf numFmtId="0" fontId="6" fillId="0" borderId="58" xfId="0"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0" fontId="6" fillId="0" borderId="68" xfId="0" applyFont="1" applyFill="1" applyBorder="1" applyAlignment="1" applyProtection="1">
      <alignment horizontal="center" vertical="center" shrinkToFit="1"/>
      <protection locked="0"/>
    </xf>
    <xf numFmtId="0" fontId="7" fillId="6" borderId="30" xfId="1" applyNumberFormat="1" applyFont="1" applyFill="1" applyBorder="1" applyAlignment="1" applyProtection="1">
      <alignment horizontal="center" vertical="center"/>
    </xf>
    <xf numFmtId="0" fontId="7" fillId="6" borderId="31" xfId="1" applyNumberFormat="1" applyFont="1" applyFill="1" applyBorder="1" applyAlignment="1" applyProtection="1">
      <alignment horizontal="center" vertical="center"/>
    </xf>
    <xf numFmtId="0" fontId="7" fillId="6" borderId="32" xfId="1" applyNumberFormat="1" applyFont="1" applyFill="1" applyBorder="1" applyAlignment="1" applyProtection="1">
      <alignment horizontal="center" vertical="center"/>
    </xf>
    <xf numFmtId="0" fontId="7" fillId="6" borderId="45" xfId="1" applyNumberFormat="1" applyFont="1" applyFill="1" applyBorder="1" applyAlignment="1" applyProtection="1">
      <alignment horizontal="center" vertical="center"/>
    </xf>
    <xf numFmtId="176" fontId="5" fillId="0" borderId="65" xfId="0" applyNumberFormat="1" applyFont="1" applyFill="1" applyBorder="1" applyAlignment="1" applyProtection="1">
      <alignment horizontal="center" vertical="center"/>
      <protection locked="0"/>
    </xf>
    <xf numFmtId="176" fontId="5" fillId="0" borderId="69" xfId="0" applyNumberFormat="1" applyFont="1" applyFill="1" applyBorder="1" applyAlignment="1" applyProtection="1">
      <alignment horizontal="center" vertical="center"/>
      <protection locked="0"/>
    </xf>
    <xf numFmtId="0" fontId="5" fillId="0" borderId="7" xfId="0" applyFont="1" applyFill="1" applyBorder="1" applyAlignment="1">
      <alignment horizontal="left" vertical="center"/>
    </xf>
    <xf numFmtId="0" fontId="5" fillId="0" borderId="47" xfId="1" applyNumberFormat="1" applyFont="1" applyFill="1" applyBorder="1" applyAlignment="1" applyProtection="1">
      <alignment horizontal="center" vertical="center"/>
      <protection locked="0"/>
    </xf>
    <xf numFmtId="0" fontId="5" fillId="0" borderId="48" xfId="1" applyNumberFormat="1" applyFont="1" applyFill="1" applyBorder="1" applyAlignment="1" applyProtection="1">
      <alignment horizontal="center" vertical="center"/>
      <protection locked="0"/>
    </xf>
    <xf numFmtId="0" fontId="5" fillId="0" borderId="49" xfId="1" applyNumberFormat="1" applyFont="1" applyFill="1" applyBorder="1" applyAlignment="1" applyProtection="1">
      <alignment horizontal="center" vertical="center"/>
      <protection locked="0"/>
    </xf>
    <xf numFmtId="9" fontId="5" fillId="0" borderId="47" xfId="2" applyFont="1" applyFill="1" applyBorder="1" applyAlignment="1" applyProtection="1">
      <alignment horizontal="center" vertical="top"/>
      <protection locked="0"/>
    </xf>
    <xf numFmtId="9" fontId="5" fillId="0" borderId="48" xfId="2" applyFont="1" applyFill="1" applyBorder="1" applyAlignment="1" applyProtection="1">
      <alignment horizontal="center" vertical="top"/>
      <protection locked="0"/>
    </xf>
    <xf numFmtId="9" fontId="5" fillId="0" borderId="49" xfId="2" applyFont="1" applyFill="1" applyBorder="1" applyAlignment="1" applyProtection="1">
      <alignment horizontal="center" vertical="top"/>
      <protection locked="0"/>
    </xf>
    <xf numFmtId="0" fontId="5" fillId="0" borderId="50" xfId="1" applyNumberFormat="1" applyFont="1" applyFill="1" applyBorder="1" applyAlignment="1" applyProtection="1">
      <alignment horizontal="center" vertical="center"/>
      <protection locked="0"/>
    </xf>
    <xf numFmtId="0" fontId="5" fillId="0" borderId="51" xfId="1" applyNumberFormat="1" applyFont="1" applyFill="1" applyBorder="1" applyAlignment="1" applyProtection="1">
      <alignment horizontal="center" vertical="center"/>
      <protection locked="0"/>
    </xf>
    <xf numFmtId="0" fontId="5" fillId="0" borderId="52" xfId="1" applyNumberFormat="1" applyFont="1" applyFill="1" applyBorder="1" applyAlignment="1" applyProtection="1">
      <alignment horizontal="center" vertical="center"/>
      <protection locked="0"/>
    </xf>
    <xf numFmtId="9" fontId="5" fillId="0" borderId="53" xfId="2" applyFont="1" applyFill="1" applyBorder="1" applyAlignment="1" applyProtection="1">
      <alignment horizontal="center" vertical="top"/>
      <protection locked="0"/>
    </xf>
    <xf numFmtId="9" fontId="5" fillId="0" borderId="54" xfId="2" applyFont="1" applyFill="1" applyBorder="1" applyAlignment="1" applyProtection="1">
      <alignment horizontal="center" vertical="top"/>
      <protection locked="0"/>
    </xf>
    <xf numFmtId="9" fontId="5" fillId="0" borderId="55" xfId="2" applyFont="1" applyFill="1" applyBorder="1" applyAlignment="1" applyProtection="1">
      <alignment horizontal="center" vertical="top"/>
      <protection locked="0"/>
    </xf>
    <xf numFmtId="0" fontId="5" fillId="0" borderId="58" xfId="1" applyNumberFormat="1" applyFont="1" applyFill="1" applyBorder="1" applyAlignment="1" applyProtection="1">
      <alignment horizontal="center" vertical="center"/>
      <protection locked="0"/>
    </xf>
    <xf numFmtId="0" fontId="5" fillId="0" borderId="59" xfId="1" applyNumberFormat="1" applyFont="1" applyFill="1" applyBorder="1" applyAlignment="1" applyProtection="1">
      <alignment horizontal="center" vertical="center"/>
      <protection locked="0"/>
    </xf>
    <xf numFmtId="9" fontId="5" fillId="0" borderId="58" xfId="2" applyFont="1" applyFill="1" applyBorder="1" applyAlignment="1" applyProtection="1">
      <alignment horizontal="center" vertical="top"/>
      <protection locked="0"/>
    </xf>
    <xf numFmtId="9" fontId="5" fillId="0" borderId="59" xfId="2" applyFont="1" applyFill="1" applyBorder="1" applyAlignment="1" applyProtection="1">
      <alignment horizontal="center" vertical="top"/>
      <protection locked="0"/>
    </xf>
    <xf numFmtId="9" fontId="5" fillId="0" borderId="60" xfId="2" applyFont="1" applyFill="1" applyBorder="1" applyAlignment="1" applyProtection="1">
      <alignment horizontal="center" vertical="top"/>
      <protection locked="0"/>
    </xf>
    <xf numFmtId="176" fontId="5" fillId="0" borderId="51" xfId="0" applyNumberFormat="1" applyFont="1" applyFill="1" applyBorder="1" applyAlignment="1" applyProtection="1">
      <alignment horizontal="center" vertical="center"/>
      <protection locked="0"/>
    </xf>
    <xf numFmtId="176" fontId="5" fillId="0" borderId="52" xfId="0" applyNumberFormat="1" applyFont="1" applyFill="1" applyBorder="1" applyAlignment="1" applyProtection="1">
      <alignment horizontal="center" vertical="center"/>
      <protection locked="0"/>
    </xf>
    <xf numFmtId="0" fontId="5" fillId="0" borderId="70" xfId="1" applyNumberFormat="1" applyFont="1" applyFill="1" applyBorder="1" applyAlignment="1" applyProtection="1">
      <alignment horizontal="center" vertical="center"/>
      <protection locked="0"/>
    </xf>
    <xf numFmtId="176" fontId="5" fillId="0" borderId="70" xfId="0" applyNumberFormat="1" applyFont="1" applyFill="1" applyBorder="1" applyAlignment="1" applyProtection="1">
      <alignment horizontal="center" vertical="center"/>
      <protection locked="0"/>
    </xf>
    <xf numFmtId="0" fontId="5" fillId="0" borderId="81" xfId="1" applyNumberFormat="1" applyFont="1" applyFill="1" applyBorder="1" applyAlignment="1" applyProtection="1">
      <alignment horizontal="center" vertical="center"/>
      <protection locked="0"/>
    </xf>
    <xf numFmtId="0" fontId="5" fillId="0" borderId="73" xfId="1" applyNumberFormat="1" applyFont="1" applyFill="1" applyBorder="1" applyAlignment="1" applyProtection="1">
      <alignment horizontal="center" vertical="center"/>
      <protection locked="0"/>
    </xf>
    <xf numFmtId="176" fontId="5" fillId="0" borderId="72" xfId="0" applyNumberFormat="1" applyFont="1" applyFill="1" applyBorder="1" applyAlignment="1" applyProtection="1">
      <alignment horizontal="center" vertical="center"/>
      <protection locked="0"/>
    </xf>
    <xf numFmtId="0" fontId="5" fillId="0" borderId="74" xfId="1" applyNumberFormat="1" applyFont="1" applyFill="1" applyBorder="1" applyAlignment="1" applyProtection="1">
      <alignment horizontal="center" vertical="center"/>
      <protection locked="0"/>
    </xf>
    <xf numFmtId="176" fontId="5" fillId="0" borderId="74" xfId="0" applyNumberFormat="1" applyFont="1" applyFill="1" applyBorder="1" applyAlignment="1" applyProtection="1">
      <alignment horizontal="center" vertical="center"/>
      <protection locked="0"/>
    </xf>
    <xf numFmtId="0" fontId="5" fillId="0" borderId="84" xfId="1" applyNumberFormat="1" applyFont="1" applyFill="1" applyBorder="1" applyAlignment="1" applyProtection="1">
      <alignment horizontal="center" vertical="center"/>
      <protection locked="0"/>
    </xf>
    <xf numFmtId="0" fontId="5" fillId="0" borderId="71" xfId="1" applyNumberFormat="1" applyFont="1" applyFill="1" applyBorder="1" applyAlignment="1" applyProtection="1">
      <alignment horizontal="center" vertical="center"/>
      <protection locked="0"/>
    </xf>
    <xf numFmtId="0" fontId="5" fillId="0" borderId="82" xfId="1" applyNumberFormat="1" applyFont="1" applyFill="1" applyBorder="1" applyAlignment="1" applyProtection="1">
      <alignment horizontal="center" vertical="center"/>
      <protection locked="0"/>
    </xf>
    <xf numFmtId="0" fontId="5" fillId="0" borderId="56" xfId="1" applyNumberFormat="1" applyFont="1" applyFill="1" applyBorder="1" applyAlignment="1" applyProtection="1">
      <alignment horizontal="center" vertical="center"/>
      <protection locked="0"/>
    </xf>
    <xf numFmtId="0" fontId="5" fillId="0" borderId="57" xfId="1" applyNumberFormat="1" applyFont="1" applyFill="1" applyBorder="1" applyAlignment="1" applyProtection="1">
      <alignment horizontal="center" vertical="center"/>
      <protection locked="0"/>
    </xf>
    <xf numFmtId="9" fontId="5" fillId="0" borderId="50" xfId="2" applyFont="1" applyFill="1" applyBorder="1" applyAlignment="1" applyProtection="1">
      <alignment horizontal="center" vertical="top"/>
      <protection locked="0"/>
    </xf>
    <xf numFmtId="9" fontId="5" fillId="0" borderId="51" xfId="2" applyFont="1" applyFill="1" applyBorder="1" applyAlignment="1" applyProtection="1">
      <alignment horizontal="center" vertical="top"/>
      <protection locked="0"/>
    </xf>
    <xf numFmtId="9" fontId="5" fillId="0" borderId="52" xfId="2" applyFont="1" applyFill="1" applyBorder="1" applyAlignment="1" applyProtection="1">
      <alignment horizontal="center" vertical="top"/>
      <protection locked="0"/>
    </xf>
    <xf numFmtId="0" fontId="5" fillId="0" borderId="60" xfId="1" applyNumberFormat="1" applyFont="1" applyFill="1" applyBorder="1" applyAlignment="1" applyProtection="1">
      <alignment horizontal="center" vertical="center"/>
      <protection locked="0"/>
    </xf>
    <xf numFmtId="9" fontId="5" fillId="0" borderId="61" xfId="2" applyFont="1" applyFill="1" applyBorder="1" applyAlignment="1" applyProtection="1">
      <alignment horizontal="center" vertical="top"/>
      <protection locked="0"/>
    </xf>
    <xf numFmtId="9" fontId="5" fillId="0" borderId="62" xfId="2" applyFont="1" applyFill="1" applyBorder="1" applyAlignment="1" applyProtection="1">
      <alignment horizontal="center" vertical="top"/>
      <protection locked="0"/>
    </xf>
    <xf numFmtId="9" fontId="5" fillId="0" borderId="63" xfId="2" applyFont="1" applyFill="1" applyBorder="1" applyAlignment="1" applyProtection="1">
      <alignment horizontal="center" vertical="top"/>
      <protection locked="0"/>
    </xf>
    <xf numFmtId="0" fontId="7" fillId="12" borderId="30" xfId="1" applyNumberFormat="1" applyFont="1" applyFill="1" applyBorder="1" applyAlignment="1" applyProtection="1">
      <alignment horizontal="center" vertical="center"/>
    </xf>
    <xf numFmtId="0" fontId="7" fillId="12" borderId="31" xfId="1" applyNumberFormat="1" applyFont="1" applyFill="1" applyBorder="1" applyAlignment="1" applyProtection="1">
      <alignment horizontal="center" vertical="center"/>
    </xf>
    <xf numFmtId="0" fontId="7" fillId="12" borderId="32" xfId="1" applyNumberFormat="1" applyFont="1" applyFill="1" applyBorder="1" applyAlignment="1" applyProtection="1">
      <alignment horizontal="center" vertical="center"/>
    </xf>
    <xf numFmtId="0" fontId="7" fillId="12" borderId="45" xfId="1" applyNumberFormat="1" applyFont="1" applyFill="1" applyBorder="1" applyAlignment="1" applyProtection="1">
      <alignment horizontal="center" vertical="center"/>
    </xf>
    <xf numFmtId="0" fontId="5" fillId="0" borderId="83" xfId="1" applyNumberFormat="1" applyFont="1" applyFill="1" applyBorder="1" applyAlignment="1" applyProtection="1">
      <alignment horizontal="center" vertical="center"/>
      <protection locked="0"/>
    </xf>
    <xf numFmtId="176" fontId="5" fillId="0" borderId="59" xfId="0" applyNumberFormat="1" applyFont="1" applyFill="1" applyBorder="1" applyAlignment="1" applyProtection="1">
      <alignment horizontal="center" vertical="center"/>
      <protection locked="0"/>
    </xf>
    <xf numFmtId="176" fontId="5" fillId="0" borderId="60" xfId="0" applyNumberFormat="1" applyFont="1" applyFill="1" applyBorder="1" applyAlignment="1" applyProtection="1">
      <alignment horizontal="center" vertical="center"/>
      <protection locked="0"/>
    </xf>
    <xf numFmtId="178" fontId="15" fillId="0" borderId="12" xfId="1" applyNumberFormat="1" applyFont="1" applyFill="1" applyBorder="1" applyAlignment="1" applyProtection="1">
      <alignment horizontal="right" vertical="center"/>
      <protection locked="0"/>
    </xf>
    <xf numFmtId="178" fontId="15" fillId="0" borderId="13" xfId="1" applyNumberFormat="1" applyFont="1" applyFill="1" applyBorder="1" applyAlignment="1" applyProtection="1">
      <alignment horizontal="right" vertical="center"/>
      <protection locked="0"/>
    </xf>
    <xf numFmtId="178" fontId="15" fillId="0" borderId="43" xfId="1" applyNumberFormat="1" applyFont="1" applyFill="1" applyBorder="1" applyAlignment="1" applyProtection="1">
      <alignment horizontal="right" vertical="center"/>
      <protection locked="0"/>
    </xf>
    <xf numFmtId="0" fontId="19" fillId="0" borderId="12"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43" xfId="0" applyFont="1" applyFill="1" applyBorder="1" applyAlignment="1" applyProtection="1">
      <alignment horizontal="center" vertical="center" shrinkToFit="1"/>
      <protection locked="0"/>
    </xf>
    <xf numFmtId="178" fontId="15" fillId="0" borderId="29" xfId="1" applyNumberFormat="1" applyFont="1" applyFill="1" applyBorder="1" applyAlignment="1" applyProtection="1">
      <alignment horizontal="right" vertical="center"/>
      <protection locked="0"/>
    </xf>
    <xf numFmtId="176" fontId="15" fillId="0" borderId="13" xfId="0" applyNumberFormat="1" applyFont="1" applyFill="1" applyBorder="1" applyAlignment="1" applyProtection="1">
      <alignment horizontal="center" vertical="center"/>
      <protection locked="0"/>
    </xf>
    <xf numFmtId="176" fontId="15" fillId="0" borderId="29" xfId="0" applyNumberFormat="1" applyFont="1" applyFill="1" applyBorder="1" applyAlignment="1" applyProtection="1">
      <alignment horizontal="center" vertical="center"/>
      <protection locked="0"/>
    </xf>
    <xf numFmtId="0" fontId="15" fillId="0" borderId="41" xfId="1" applyNumberFormat="1" applyFont="1" applyFill="1" applyBorder="1" applyAlignment="1" applyProtection="1">
      <alignment horizontal="center" vertical="center"/>
      <protection locked="0"/>
    </xf>
    <xf numFmtId="176" fontId="15" fillId="0" borderId="41" xfId="0" applyNumberFormat="1" applyFont="1" applyFill="1" applyBorder="1" applyAlignment="1" applyProtection="1">
      <alignment horizontal="center" vertical="center"/>
      <protection locked="0"/>
    </xf>
    <xf numFmtId="0" fontId="15" fillId="0" borderId="79" xfId="1" applyNumberFormat="1" applyFont="1" applyFill="1" applyBorder="1" applyAlignment="1" applyProtection="1">
      <alignment horizontal="center" vertical="center"/>
      <protection locked="0"/>
    </xf>
    <xf numFmtId="178" fontId="15" fillId="0" borderId="14" xfId="1" applyNumberFormat="1" applyFont="1" applyFill="1" applyBorder="1" applyAlignment="1" applyProtection="1">
      <alignment horizontal="right" vertical="center"/>
      <protection locked="0"/>
    </xf>
    <xf numFmtId="178" fontId="15" fillId="0" borderId="15" xfId="1" applyNumberFormat="1" applyFont="1" applyFill="1" applyBorder="1" applyAlignment="1" applyProtection="1">
      <alignment horizontal="right" vertical="center"/>
      <protection locked="0"/>
    </xf>
    <xf numFmtId="178" fontId="15" fillId="0" borderId="38" xfId="1" applyNumberFormat="1" applyFont="1" applyFill="1" applyBorder="1" applyAlignment="1" applyProtection="1">
      <alignment horizontal="right" vertical="center"/>
      <protection locked="0"/>
    </xf>
    <xf numFmtId="0" fontId="15" fillId="0" borderId="14" xfId="1" applyNumberFormat="1" applyFont="1" applyFill="1" applyBorder="1" applyAlignment="1" applyProtection="1">
      <alignment horizontal="center" vertical="center"/>
      <protection locked="0"/>
    </xf>
    <xf numFmtId="0" fontId="15" fillId="0" borderId="15" xfId="1" applyNumberFormat="1" applyFont="1" applyFill="1" applyBorder="1" applyAlignment="1" applyProtection="1">
      <alignment horizontal="center" vertical="center"/>
      <protection locked="0"/>
    </xf>
    <xf numFmtId="0" fontId="15" fillId="0" borderId="16" xfId="1" applyNumberFormat="1" applyFont="1" applyFill="1" applyBorder="1" applyAlignment="1" applyProtection="1">
      <alignment horizontal="center" vertical="center"/>
      <protection locked="0"/>
    </xf>
    <xf numFmtId="9" fontId="15" fillId="0" borderId="24" xfId="2" applyFont="1" applyFill="1" applyBorder="1" applyAlignment="1" applyProtection="1">
      <alignment horizontal="center" vertical="top"/>
      <protection locked="0"/>
    </xf>
    <xf numFmtId="9" fontId="15" fillId="0" borderId="25" xfId="2" applyFont="1" applyFill="1" applyBorder="1" applyAlignment="1" applyProtection="1">
      <alignment horizontal="center" vertical="top"/>
      <protection locked="0"/>
    </xf>
    <xf numFmtId="9" fontId="15" fillId="0" borderId="26" xfId="2" applyFont="1" applyFill="1" applyBorder="1" applyAlignment="1" applyProtection="1">
      <alignment horizontal="center" vertical="top"/>
      <protection locked="0"/>
    </xf>
    <xf numFmtId="0" fontId="15" fillId="0" borderId="1" xfId="1" applyNumberFormat="1" applyFont="1" applyFill="1" applyBorder="1" applyAlignment="1" applyProtection="1">
      <alignment horizontal="center" vertical="center"/>
      <protection locked="0"/>
    </xf>
    <xf numFmtId="0" fontId="15" fillId="0" borderId="2" xfId="1" applyNumberFormat="1" applyFont="1" applyFill="1" applyBorder="1" applyAlignment="1" applyProtection="1">
      <alignment horizontal="center" vertical="center"/>
      <protection locked="0"/>
    </xf>
    <xf numFmtId="0" fontId="15" fillId="0" borderId="3" xfId="1" applyNumberFormat="1" applyFont="1" applyFill="1" applyBorder="1" applyAlignment="1" applyProtection="1">
      <alignment horizontal="center" vertical="center"/>
      <protection locked="0"/>
    </xf>
    <xf numFmtId="9" fontId="15" fillId="0" borderId="1" xfId="2" applyFont="1" applyFill="1" applyBorder="1" applyAlignment="1" applyProtection="1">
      <alignment horizontal="center" vertical="top"/>
      <protection locked="0"/>
    </xf>
    <xf numFmtId="9" fontId="15" fillId="0" borderId="2" xfId="2" applyFont="1" applyFill="1" applyBorder="1" applyAlignment="1" applyProtection="1">
      <alignment horizontal="center" vertical="top"/>
      <protection locked="0"/>
    </xf>
    <xf numFmtId="9" fontId="15" fillId="0" borderId="3" xfId="2" applyFont="1" applyFill="1" applyBorder="1" applyAlignment="1" applyProtection="1">
      <alignment horizontal="center" vertical="top"/>
      <protection locked="0"/>
    </xf>
    <xf numFmtId="0" fontId="15" fillId="0" borderId="4" xfId="1"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center" vertical="center"/>
      <protection locked="0"/>
    </xf>
    <xf numFmtId="9" fontId="15" fillId="0" borderId="14" xfId="2" applyFont="1" applyFill="1" applyBorder="1" applyAlignment="1" applyProtection="1">
      <alignment horizontal="center" vertical="top"/>
      <protection locked="0"/>
    </xf>
    <xf numFmtId="9" fontId="15" fillId="0" borderId="15" xfId="2" applyFont="1" applyFill="1" applyBorder="1" applyAlignment="1" applyProtection="1">
      <alignment horizontal="center" vertical="top"/>
      <protection locked="0"/>
    </xf>
    <xf numFmtId="9" fontId="15" fillId="0" borderId="16" xfId="2" applyFont="1" applyFill="1" applyBorder="1" applyAlignment="1" applyProtection="1">
      <alignment horizontal="center" vertical="top"/>
      <protection locked="0"/>
    </xf>
    <xf numFmtId="178" fontId="15" fillId="0" borderId="18" xfId="1" applyNumberFormat="1" applyFont="1" applyFill="1" applyBorder="1" applyAlignment="1" applyProtection="1">
      <alignment horizontal="right" vertical="center"/>
      <protection locked="0"/>
    </xf>
    <xf numFmtId="178" fontId="15" fillId="0" borderId="19" xfId="1" applyNumberFormat="1" applyFont="1" applyFill="1" applyBorder="1" applyAlignment="1" applyProtection="1">
      <alignment horizontal="right" vertical="center"/>
      <protection locked="0"/>
    </xf>
    <xf numFmtId="178" fontId="15" fillId="0" borderId="37" xfId="1" applyNumberFormat="1" applyFont="1" applyFill="1" applyBorder="1" applyAlignment="1" applyProtection="1">
      <alignment horizontal="right" vertical="center"/>
      <protection locked="0"/>
    </xf>
    <xf numFmtId="0" fontId="15" fillId="0" borderId="18" xfId="1" applyNumberFormat="1" applyFont="1" applyFill="1" applyBorder="1" applyAlignment="1" applyProtection="1">
      <alignment horizontal="center" vertical="center"/>
      <protection locked="0"/>
    </xf>
    <xf numFmtId="0" fontId="15" fillId="0" borderId="19" xfId="1" applyNumberFormat="1" applyFont="1" applyFill="1" applyBorder="1" applyAlignment="1" applyProtection="1">
      <alignment horizontal="center" vertical="center"/>
      <protection locked="0"/>
    </xf>
    <xf numFmtId="0" fontId="15" fillId="0" borderId="20" xfId="1" applyNumberFormat="1" applyFont="1" applyFill="1" applyBorder="1" applyAlignment="1" applyProtection="1">
      <alignment horizontal="center" vertical="center"/>
      <protection locked="0"/>
    </xf>
    <xf numFmtId="9" fontId="15" fillId="0" borderId="6" xfId="2" applyFont="1" applyFill="1" applyBorder="1" applyAlignment="1" applyProtection="1">
      <alignment horizontal="center" vertical="top"/>
      <protection locked="0"/>
    </xf>
    <xf numFmtId="9" fontId="15" fillId="0" borderId="7" xfId="2" applyFont="1" applyFill="1" applyBorder="1" applyAlignment="1" applyProtection="1">
      <alignment horizontal="center" vertical="top"/>
      <protection locked="0"/>
    </xf>
    <xf numFmtId="9" fontId="15" fillId="0" borderId="8" xfId="2" applyFont="1" applyFill="1" applyBorder="1" applyAlignment="1" applyProtection="1">
      <alignment horizontal="center" vertical="top"/>
      <protection locked="0"/>
    </xf>
    <xf numFmtId="0" fontId="15" fillId="14" borderId="0" xfId="0" applyFont="1" applyFill="1" applyBorder="1" applyAlignment="1" applyProtection="1">
      <alignment horizontal="center" vertical="center"/>
    </xf>
    <xf numFmtId="0" fontId="15" fillId="14" borderId="5" xfId="0" applyFont="1" applyFill="1" applyBorder="1" applyAlignment="1" applyProtection="1">
      <alignment horizontal="center" vertical="center"/>
    </xf>
    <xf numFmtId="0" fontId="17" fillId="0" borderId="0" xfId="0" applyFont="1" applyFill="1" applyBorder="1">
      <alignment vertical="center"/>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colors>
    <mruColors>
      <color rgb="FFFF5050"/>
      <color rgb="FFFFFE00"/>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3"/>
  <sheetViews>
    <sheetView view="pageBreakPreview" zoomScale="70" zoomScaleNormal="100" zoomScaleSheetLayoutView="70" workbookViewId="0">
      <selection activeCell="H12" sqref="H12"/>
    </sheetView>
  </sheetViews>
  <sheetFormatPr defaultRowHeight="18.75" x14ac:dyDescent="0.4"/>
  <cols>
    <col min="1" max="1" width="0.5" style="47" customWidth="1"/>
    <col min="2" max="15" width="9" style="47"/>
    <col min="16" max="16" width="0.5" style="47" customWidth="1"/>
    <col min="17" max="16384" width="9" style="47"/>
  </cols>
  <sheetData>
    <row r="1" spans="2:15" x14ac:dyDescent="0.4">
      <c r="B1" s="3"/>
      <c r="C1" s="3"/>
      <c r="D1" s="3"/>
      <c r="E1" s="3"/>
      <c r="F1" s="3"/>
      <c r="G1" s="3"/>
      <c r="H1" s="3"/>
      <c r="I1" s="3"/>
      <c r="J1" s="3"/>
      <c r="K1" s="3"/>
      <c r="L1" s="3"/>
      <c r="M1" s="3"/>
      <c r="N1" s="3"/>
      <c r="O1" s="3"/>
    </row>
    <row r="2" spans="2:15" ht="78" customHeight="1" x14ac:dyDescent="0.4">
      <c r="B2" s="104" t="s">
        <v>191</v>
      </c>
      <c r="C2" s="105"/>
      <c r="D2" s="105"/>
      <c r="E2" s="105"/>
      <c r="F2" s="105"/>
      <c r="G2" s="105"/>
      <c r="H2" s="105"/>
      <c r="I2" s="105"/>
      <c r="J2" s="105"/>
      <c r="K2" s="105"/>
      <c r="L2" s="105"/>
      <c r="M2" s="105"/>
      <c r="N2" s="105"/>
      <c r="O2" s="105"/>
    </row>
    <row r="3" spans="2:15" ht="43.5" x14ac:dyDescent="0.4">
      <c r="B3" s="106" t="s">
        <v>0</v>
      </c>
      <c r="C3" s="106"/>
      <c r="D3" s="106"/>
      <c r="E3" s="106"/>
      <c r="F3" s="106"/>
      <c r="G3" s="106"/>
      <c r="H3" s="106"/>
      <c r="I3" s="106"/>
      <c r="J3" s="106"/>
      <c r="K3" s="106"/>
      <c r="L3" s="106"/>
      <c r="M3" s="106"/>
      <c r="N3" s="106"/>
      <c r="O3" s="106"/>
    </row>
    <row r="4" spans="2:15" ht="18.75" customHeight="1" x14ac:dyDescent="0.4">
      <c r="B4" s="48"/>
      <c r="C4" s="48"/>
      <c r="D4" s="48"/>
      <c r="E4" s="48"/>
      <c r="F4" s="48"/>
      <c r="G4" s="48"/>
      <c r="H4" s="48"/>
      <c r="I4" s="48"/>
      <c r="J4" s="48"/>
      <c r="K4" s="48"/>
      <c r="L4" s="48"/>
      <c r="M4" s="48"/>
      <c r="N4" s="48"/>
      <c r="O4" s="48"/>
    </row>
    <row r="5" spans="2:15" ht="33" x14ac:dyDescent="0.4">
      <c r="B5" s="38" t="s">
        <v>192</v>
      </c>
      <c r="C5" s="3"/>
      <c r="D5" s="3"/>
      <c r="E5" s="3"/>
      <c r="F5" s="3"/>
      <c r="G5" s="3"/>
      <c r="H5" s="3"/>
      <c r="I5" s="3"/>
      <c r="J5" s="3"/>
      <c r="K5" s="3"/>
      <c r="L5" s="3"/>
      <c r="M5" s="3"/>
      <c r="N5" s="3"/>
      <c r="O5" s="3"/>
    </row>
    <row r="6" spans="2:15" x14ac:dyDescent="0.4">
      <c r="B6" s="3"/>
      <c r="C6" s="3"/>
      <c r="D6" s="3"/>
      <c r="E6" s="3"/>
      <c r="F6" s="3"/>
      <c r="G6" s="3"/>
      <c r="H6" s="3"/>
      <c r="I6" s="3"/>
      <c r="J6" s="3"/>
      <c r="K6" s="3"/>
      <c r="L6" s="3"/>
      <c r="M6" s="3"/>
      <c r="N6" s="3"/>
      <c r="O6" s="3"/>
    </row>
    <row r="7" spans="2:15" x14ac:dyDescent="0.4">
      <c r="B7" s="19"/>
      <c r="C7" s="20"/>
      <c r="D7" s="20"/>
      <c r="E7" s="20"/>
      <c r="F7" s="20"/>
      <c r="G7" s="20"/>
      <c r="H7" s="20"/>
      <c r="I7" s="20"/>
      <c r="J7" s="20"/>
      <c r="K7" s="20"/>
      <c r="L7" s="20"/>
      <c r="M7" s="20"/>
      <c r="N7" s="20"/>
      <c r="O7" s="21"/>
    </row>
    <row r="8" spans="2:15" ht="22.5" x14ac:dyDescent="0.4">
      <c r="B8" s="50" t="s">
        <v>172</v>
      </c>
      <c r="C8" s="51"/>
      <c r="D8" s="51"/>
      <c r="E8" s="3"/>
      <c r="F8" s="3"/>
      <c r="G8" s="3"/>
      <c r="H8" s="3"/>
      <c r="I8" s="3"/>
      <c r="J8" s="3"/>
      <c r="K8" s="3"/>
      <c r="L8" s="3"/>
      <c r="M8" s="3"/>
      <c r="N8" s="3"/>
      <c r="O8" s="18"/>
    </row>
    <row r="9" spans="2:15" ht="22.5" x14ac:dyDescent="0.4">
      <c r="B9" s="50"/>
      <c r="C9" s="51"/>
      <c r="D9" s="51"/>
      <c r="E9" s="3"/>
      <c r="F9" s="3"/>
      <c r="G9" s="3"/>
      <c r="H9" s="3"/>
      <c r="I9" s="3"/>
      <c r="J9" s="3"/>
      <c r="K9" s="3"/>
      <c r="L9" s="3"/>
      <c r="M9" s="3"/>
      <c r="N9" s="3"/>
      <c r="O9" s="18"/>
    </row>
    <row r="10" spans="2:15" ht="22.5" x14ac:dyDescent="0.4">
      <c r="B10" s="50" t="s">
        <v>63</v>
      </c>
      <c r="C10" s="51"/>
      <c r="D10" s="51"/>
      <c r="E10" s="3"/>
      <c r="F10" s="3"/>
      <c r="G10" s="3"/>
      <c r="H10" s="3"/>
      <c r="I10" s="3"/>
      <c r="J10" s="3"/>
      <c r="K10" s="3"/>
      <c r="L10" s="3"/>
      <c r="M10" s="3"/>
      <c r="N10" s="3"/>
      <c r="O10" s="18"/>
    </row>
    <row r="11" spans="2:15" ht="22.5" x14ac:dyDescent="0.4">
      <c r="B11" s="50"/>
      <c r="C11" s="51"/>
      <c r="D11" s="51"/>
      <c r="E11" s="3"/>
      <c r="F11" s="3"/>
      <c r="G11" s="3"/>
      <c r="H11" s="3"/>
      <c r="I11" s="3"/>
      <c r="J11" s="3"/>
      <c r="K11" s="3"/>
      <c r="L11" s="3"/>
      <c r="M11" s="3"/>
      <c r="N11" s="3"/>
      <c r="O11" s="18"/>
    </row>
    <row r="12" spans="2:15" ht="22.5" x14ac:dyDescent="0.4">
      <c r="B12" s="50" t="s">
        <v>64</v>
      </c>
      <c r="C12" s="51"/>
      <c r="D12" s="51"/>
      <c r="E12" s="3"/>
      <c r="F12" s="3"/>
      <c r="G12" s="3"/>
      <c r="H12" s="3"/>
      <c r="I12" s="3"/>
      <c r="J12" s="3"/>
      <c r="K12" s="3"/>
      <c r="L12" s="3"/>
      <c r="M12" s="3"/>
      <c r="N12" s="3"/>
      <c r="O12" s="18"/>
    </row>
    <row r="13" spans="2:15" ht="22.5" x14ac:dyDescent="0.4">
      <c r="B13" s="50"/>
      <c r="C13" s="51"/>
      <c r="D13" s="51"/>
      <c r="E13" s="3"/>
      <c r="F13" s="3"/>
      <c r="G13" s="3"/>
      <c r="H13" s="3"/>
      <c r="I13" s="3"/>
      <c r="J13" s="3"/>
      <c r="K13" s="3"/>
      <c r="L13" s="3"/>
      <c r="M13" s="3"/>
      <c r="N13" s="3"/>
      <c r="O13" s="18"/>
    </row>
    <row r="14" spans="2:15" ht="22.5" x14ac:dyDescent="0.4">
      <c r="B14" s="50" t="s">
        <v>124</v>
      </c>
      <c r="C14" s="51"/>
      <c r="D14" s="51"/>
      <c r="E14" s="3"/>
      <c r="F14" s="3"/>
      <c r="G14" s="3"/>
      <c r="H14" s="3"/>
      <c r="I14" s="3"/>
      <c r="J14" s="3"/>
      <c r="K14" s="3"/>
      <c r="L14" s="3"/>
      <c r="M14" s="3"/>
      <c r="N14" s="3"/>
      <c r="O14" s="18"/>
    </row>
    <row r="15" spans="2:15" ht="22.5" x14ac:dyDescent="0.4">
      <c r="B15" s="52"/>
      <c r="C15" s="53"/>
      <c r="D15" s="53"/>
      <c r="E15" s="22"/>
      <c r="F15" s="22"/>
      <c r="G15" s="22"/>
      <c r="H15" s="22"/>
      <c r="I15" s="22"/>
      <c r="J15" s="22"/>
      <c r="K15" s="22"/>
      <c r="L15" s="22"/>
      <c r="M15" s="22"/>
      <c r="N15" s="22"/>
      <c r="O15" s="23"/>
    </row>
    <row r="16" spans="2:15" ht="22.5" x14ac:dyDescent="0.4">
      <c r="B16" s="51" t="s">
        <v>178</v>
      </c>
      <c r="C16" s="51"/>
      <c r="D16" s="51"/>
      <c r="E16" s="3"/>
      <c r="F16" s="3"/>
      <c r="G16" s="3"/>
      <c r="H16" s="3"/>
      <c r="I16" s="3"/>
      <c r="J16" s="3"/>
      <c r="K16" s="3"/>
      <c r="L16" s="3"/>
      <c r="M16" s="3"/>
      <c r="N16" s="3"/>
      <c r="O16" s="3"/>
    </row>
    <row r="17" spans="2:15" ht="22.5" x14ac:dyDescent="0.4">
      <c r="B17" s="51" t="s">
        <v>179</v>
      </c>
      <c r="C17" s="3"/>
      <c r="D17" s="3"/>
      <c r="E17" s="3"/>
      <c r="F17" s="3"/>
      <c r="G17" s="3"/>
      <c r="H17" s="3"/>
      <c r="I17" s="3"/>
      <c r="J17" s="3"/>
      <c r="K17" s="3"/>
      <c r="L17" s="3"/>
      <c r="M17" s="3"/>
      <c r="N17" s="3"/>
      <c r="O17" s="3"/>
    </row>
    <row r="18" spans="2:15" ht="24.75" x14ac:dyDescent="0.4">
      <c r="B18" s="406" t="s">
        <v>189</v>
      </c>
      <c r="C18" s="3"/>
      <c r="D18" s="3"/>
      <c r="E18" s="3"/>
      <c r="F18" s="3"/>
      <c r="G18" s="3"/>
      <c r="H18" s="3"/>
      <c r="I18" s="3"/>
      <c r="J18" s="3"/>
      <c r="K18" s="3"/>
      <c r="L18" s="3"/>
      <c r="M18" s="3"/>
      <c r="N18" s="3"/>
      <c r="O18" s="3"/>
    </row>
    <row r="19" spans="2:15" x14ac:dyDescent="0.4">
      <c r="B19" s="3"/>
      <c r="C19" s="3"/>
      <c r="D19" s="3"/>
      <c r="E19" s="3"/>
      <c r="F19" s="3"/>
      <c r="G19" s="3"/>
      <c r="H19" s="3"/>
      <c r="I19" s="3"/>
      <c r="J19" s="3"/>
      <c r="K19" s="3"/>
      <c r="L19" s="3"/>
      <c r="M19" s="3"/>
      <c r="N19" s="3"/>
      <c r="O19" s="3"/>
    </row>
    <row r="20" spans="2:15" x14ac:dyDescent="0.4">
      <c r="B20" s="3"/>
      <c r="C20" s="3"/>
      <c r="D20" s="3"/>
      <c r="E20" s="3"/>
      <c r="F20" s="3"/>
      <c r="G20" s="3"/>
      <c r="H20" s="3"/>
      <c r="I20" s="3"/>
      <c r="J20" s="3"/>
      <c r="K20" s="3"/>
      <c r="L20" s="3"/>
      <c r="M20" s="3"/>
      <c r="N20" s="3"/>
      <c r="O20" s="3"/>
    </row>
    <row r="21" spans="2:15" x14ac:dyDescent="0.4">
      <c r="B21" s="3"/>
      <c r="C21" s="3"/>
      <c r="D21" s="3"/>
      <c r="E21" s="3"/>
      <c r="F21" s="3"/>
      <c r="G21" s="3"/>
      <c r="H21" s="3"/>
      <c r="I21" s="3"/>
      <c r="J21" s="3"/>
      <c r="K21" s="3"/>
      <c r="L21" s="3"/>
      <c r="M21" s="3"/>
      <c r="N21" s="3"/>
      <c r="O21" s="3"/>
    </row>
    <row r="22" spans="2:15" x14ac:dyDescent="0.4">
      <c r="B22" s="3"/>
      <c r="C22" s="3"/>
      <c r="D22" s="3"/>
      <c r="E22" s="3"/>
      <c r="F22" s="3"/>
      <c r="G22" s="3"/>
      <c r="H22" s="3"/>
      <c r="I22" s="3"/>
      <c r="J22" s="3"/>
      <c r="K22" s="3"/>
      <c r="L22" s="3"/>
      <c r="M22" s="3"/>
      <c r="N22" s="3"/>
      <c r="O22" s="3"/>
    </row>
    <row r="23" spans="2:15" x14ac:dyDescent="0.4">
      <c r="B23" s="3"/>
      <c r="C23" s="3"/>
      <c r="D23" s="3"/>
      <c r="E23" s="3"/>
      <c r="F23" s="3"/>
      <c r="G23" s="3"/>
      <c r="H23" s="3"/>
      <c r="I23" s="3"/>
      <c r="J23" s="3"/>
      <c r="K23" s="3"/>
      <c r="L23" s="3"/>
      <c r="M23" s="3"/>
      <c r="N23" s="3"/>
      <c r="O23" s="3"/>
    </row>
  </sheetData>
  <mergeCells count="2">
    <mergeCell ref="B2:O2"/>
    <mergeCell ref="B3:O3"/>
  </mergeCells>
  <phoneticPr fontId="2"/>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42"/>
  <sheetViews>
    <sheetView tabSelected="1" view="pageBreakPreview" zoomScale="73" zoomScaleNormal="100" zoomScaleSheetLayoutView="73" workbookViewId="0">
      <selection activeCell="M3" sqref="M3"/>
    </sheetView>
  </sheetViews>
  <sheetFormatPr defaultRowHeight="18.75" x14ac:dyDescent="0.4"/>
  <cols>
    <col min="1" max="11" width="4.125" style="3" customWidth="1"/>
    <col min="12" max="12" width="7.25" style="3" customWidth="1"/>
    <col min="13" max="41" width="4.125" style="3" customWidth="1"/>
    <col min="42" max="42" width="3.875" style="3" customWidth="1"/>
    <col min="43" max="47" width="7.25" style="3" customWidth="1"/>
    <col min="48" max="48" width="1.375" style="3" customWidth="1"/>
    <col min="49" max="49" width="14.125" style="3" customWidth="1"/>
    <col min="50" max="55" width="9" style="3"/>
    <col min="56" max="56" width="9.375" style="3" bestFit="1" customWidth="1"/>
    <col min="57" max="16384" width="9" style="3"/>
  </cols>
  <sheetData>
    <row r="1" spans="1:44" x14ac:dyDescent="0.4">
      <c r="A1" s="1" t="s">
        <v>190</v>
      </c>
    </row>
    <row r="2" spans="1:44" x14ac:dyDescent="0.4">
      <c r="A2" s="264" t="s">
        <v>141</v>
      </c>
      <c r="B2" s="264"/>
      <c r="C2" s="264"/>
      <c r="D2" s="264"/>
      <c r="E2" s="264"/>
      <c r="F2" s="264"/>
      <c r="G2" s="264"/>
      <c r="H2" s="264"/>
      <c r="I2" s="264"/>
      <c r="J2" s="49"/>
      <c r="K2" s="273" t="s">
        <v>60</v>
      </c>
      <c r="L2" s="273"/>
      <c r="M2" s="273"/>
      <c r="N2" s="274"/>
      <c r="O2" s="274"/>
      <c r="P2" s="274"/>
      <c r="Q2" s="274"/>
      <c r="R2" s="274"/>
      <c r="S2" s="274"/>
      <c r="T2" s="274"/>
      <c r="U2" s="274"/>
      <c r="V2" s="274"/>
      <c r="W2" s="274"/>
      <c r="X2" s="273" t="s">
        <v>1</v>
      </c>
      <c r="Y2" s="273"/>
      <c r="Z2" s="273"/>
      <c r="AA2" s="4" t="s">
        <v>125</v>
      </c>
      <c r="AB2" s="279"/>
      <c r="AC2" s="279"/>
      <c r="AD2" s="279"/>
      <c r="AE2" s="279"/>
      <c r="AF2" s="279"/>
      <c r="AG2" s="279"/>
      <c r="AH2" s="279"/>
      <c r="AI2" s="279"/>
      <c r="AJ2" s="279"/>
      <c r="AK2" s="279"/>
      <c r="AL2" s="279"/>
      <c r="AM2" s="279"/>
      <c r="AN2" s="279"/>
      <c r="AO2" s="279"/>
      <c r="AP2" s="2"/>
      <c r="AQ2" s="2"/>
      <c r="AR2" s="2"/>
    </row>
    <row r="3" spans="1:44" x14ac:dyDescent="0.4">
      <c r="A3" s="264"/>
      <c r="B3" s="264"/>
      <c r="C3" s="264"/>
      <c r="D3" s="264"/>
      <c r="E3" s="264"/>
      <c r="F3" s="264"/>
      <c r="G3" s="264"/>
      <c r="H3" s="264"/>
      <c r="I3" s="264"/>
      <c r="J3" s="49"/>
      <c r="N3" s="275"/>
      <c r="O3" s="275"/>
      <c r="P3" s="275"/>
      <c r="Q3" s="275"/>
      <c r="R3" s="275"/>
      <c r="S3" s="275"/>
      <c r="T3" s="275"/>
      <c r="U3" s="275"/>
      <c r="V3" s="275"/>
      <c r="W3" s="275"/>
      <c r="AA3" s="4" t="s">
        <v>126</v>
      </c>
      <c r="AB3" s="280"/>
      <c r="AC3" s="280"/>
      <c r="AD3" s="280"/>
      <c r="AE3" s="280"/>
      <c r="AF3" s="280"/>
      <c r="AG3" s="280"/>
      <c r="AH3" s="280"/>
      <c r="AI3" s="280"/>
      <c r="AJ3" s="280"/>
      <c r="AK3" s="280"/>
      <c r="AL3" s="280"/>
      <c r="AM3" s="280"/>
      <c r="AN3" s="280"/>
      <c r="AO3" s="280"/>
      <c r="AP3" s="2"/>
      <c r="AQ3" s="2"/>
      <c r="AR3" s="2"/>
    </row>
    <row r="4" spans="1:44" x14ac:dyDescent="0.4">
      <c r="A4" s="2" t="s">
        <v>2</v>
      </c>
      <c r="B4" s="2"/>
      <c r="C4" s="2"/>
      <c r="D4" s="265"/>
      <c r="E4" s="265"/>
      <c r="F4" s="265"/>
      <c r="G4" s="265"/>
      <c r="H4" s="2" t="s">
        <v>3</v>
      </c>
      <c r="I4" s="2"/>
      <c r="J4" s="2"/>
      <c r="K4" s="273" t="s">
        <v>62</v>
      </c>
      <c r="L4" s="273"/>
      <c r="M4" s="273"/>
      <c r="N4" s="276"/>
      <c r="O4" s="276"/>
      <c r="P4" s="276"/>
      <c r="Q4" s="276"/>
      <c r="R4" s="276"/>
      <c r="S4" s="276"/>
      <c r="T4" s="276"/>
      <c r="U4" s="276"/>
      <c r="V4" s="276"/>
      <c r="W4" s="276"/>
      <c r="X4" s="2"/>
      <c r="Y4" s="2"/>
      <c r="Z4" s="2"/>
      <c r="AA4" s="4" t="s">
        <v>127</v>
      </c>
      <c r="AB4" s="280"/>
      <c r="AC4" s="280"/>
      <c r="AD4" s="280"/>
      <c r="AE4" s="280"/>
      <c r="AF4" s="280"/>
      <c r="AG4" s="280"/>
      <c r="AH4" s="280"/>
      <c r="AI4" s="280"/>
      <c r="AJ4" s="280"/>
      <c r="AK4" s="280"/>
      <c r="AL4" s="280"/>
      <c r="AM4" s="280"/>
      <c r="AN4" s="280"/>
      <c r="AO4" s="280"/>
      <c r="AP4" s="2"/>
      <c r="AQ4" s="2"/>
      <c r="AR4" s="2"/>
    </row>
    <row r="5" spans="1:44" ht="10.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N5" s="2"/>
      <c r="AO5" s="2"/>
      <c r="AP5" s="2"/>
      <c r="AQ5" s="2"/>
    </row>
    <row r="6" spans="1:44" ht="18.75" customHeight="1" x14ac:dyDescent="0.4">
      <c r="A6" s="266"/>
      <c r="B6" s="267"/>
      <c r="C6" s="125" t="s">
        <v>4</v>
      </c>
      <c r="D6" s="126"/>
      <c r="E6" s="126"/>
      <c r="F6" s="126"/>
      <c r="G6" s="126"/>
      <c r="H6" s="126"/>
      <c r="I6" s="126"/>
      <c r="J6" s="127"/>
      <c r="K6" s="268" t="s">
        <v>65</v>
      </c>
      <c r="L6" s="167"/>
      <c r="M6" s="269"/>
      <c r="N6" s="125" t="s">
        <v>66</v>
      </c>
      <c r="O6" s="126"/>
      <c r="P6" s="127"/>
      <c r="Q6" s="270" t="s">
        <v>115</v>
      </c>
      <c r="R6" s="271"/>
      <c r="S6" s="272"/>
      <c r="T6" s="2"/>
      <c r="U6" s="119" t="s">
        <v>5</v>
      </c>
      <c r="V6" s="119"/>
      <c r="W6" s="119"/>
      <c r="X6" s="119"/>
      <c r="Y6" s="119"/>
      <c r="Z6" s="119"/>
      <c r="AA6" s="282" t="s">
        <v>162</v>
      </c>
      <c r="AB6" s="282"/>
      <c r="AC6" s="282"/>
      <c r="AD6" s="121" t="s">
        <v>164</v>
      </c>
      <c r="AE6" s="121"/>
      <c r="AF6" s="121"/>
      <c r="AG6" s="121"/>
      <c r="AH6" s="121"/>
      <c r="AI6" s="121"/>
      <c r="AJ6" s="121"/>
      <c r="AK6" s="121"/>
      <c r="AL6" s="121"/>
      <c r="AM6" s="121"/>
      <c r="AN6" s="121"/>
      <c r="AO6" s="121"/>
      <c r="AP6" s="121"/>
      <c r="AQ6" s="2"/>
    </row>
    <row r="7" spans="1:44" ht="20.25" customHeight="1" x14ac:dyDescent="0.4">
      <c r="A7" s="29" t="s">
        <v>6</v>
      </c>
      <c r="B7" s="32"/>
      <c r="C7" s="30" t="s">
        <v>7</v>
      </c>
      <c r="D7" s="33"/>
      <c r="E7" s="33"/>
      <c r="F7" s="33"/>
      <c r="G7" s="33"/>
      <c r="H7" s="33"/>
      <c r="I7" s="33"/>
      <c r="J7" s="33"/>
      <c r="K7" s="74"/>
      <c r="L7" s="84"/>
      <c r="M7" s="71"/>
      <c r="N7" s="257"/>
      <c r="O7" s="258"/>
      <c r="P7" s="259"/>
      <c r="Q7" s="257"/>
      <c r="R7" s="258"/>
      <c r="S7" s="260"/>
      <c r="T7" s="43" t="s">
        <v>180</v>
      </c>
      <c r="U7" s="261" t="s">
        <v>161</v>
      </c>
      <c r="V7" s="262"/>
      <c r="W7" s="263"/>
      <c r="X7" s="261" t="s">
        <v>17</v>
      </c>
      <c r="Y7" s="262"/>
      <c r="Z7" s="263"/>
      <c r="AD7" s="121"/>
      <c r="AE7" s="121"/>
      <c r="AF7" s="121"/>
      <c r="AG7" s="121"/>
      <c r="AH7" s="121"/>
      <c r="AI7" s="121"/>
      <c r="AJ7" s="121"/>
      <c r="AK7" s="121"/>
      <c r="AL7" s="121"/>
      <c r="AM7" s="121"/>
      <c r="AN7" s="121"/>
      <c r="AO7" s="121"/>
      <c r="AP7" s="121"/>
      <c r="AQ7" s="2"/>
    </row>
    <row r="8" spans="1:44" ht="18.75" customHeight="1" x14ac:dyDescent="0.4">
      <c r="A8" s="30"/>
      <c r="B8" s="39" t="s">
        <v>8</v>
      </c>
      <c r="C8" s="213"/>
      <c r="D8" s="214"/>
      <c r="E8" s="214"/>
      <c r="F8" s="214"/>
      <c r="G8" s="214"/>
      <c r="H8" s="214"/>
      <c r="I8" s="214"/>
      <c r="J8" s="214"/>
      <c r="K8" s="75"/>
      <c r="L8" s="85"/>
      <c r="M8" s="68"/>
      <c r="N8" s="215"/>
      <c r="O8" s="216"/>
      <c r="P8" s="217"/>
      <c r="Q8" s="215"/>
      <c r="R8" s="216"/>
      <c r="S8" s="218"/>
      <c r="T8" s="40" t="s">
        <v>9</v>
      </c>
      <c r="U8" s="241"/>
      <c r="V8" s="242"/>
      <c r="W8" s="243"/>
      <c r="X8" s="244"/>
      <c r="Y8" s="245"/>
      <c r="Z8" s="246"/>
      <c r="AA8" s="9"/>
      <c r="AB8" s="64"/>
      <c r="AC8" s="64"/>
      <c r="AD8" s="121"/>
      <c r="AE8" s="121"/>
      <c r="AF8" s="121"/>
      <c r="AG8" s="121"/>
      <c r="AH8" s="121"/>
      <c r="AI8" s="121"/>
      <c r="AJ8" s="121"/>
      <c r="AK8" s="121"/>
      <c r="AL8" s="121"/>
      <c r="AM8" s="121"/>
      <c r="AN8" s="121"/>
      <c r="AO8" s="121"/>
      <c r="AP8" s="121"/>
      <c r="AQ8" s="2"/>
    </row>
    <row r="9" spans="1:44" ht="18.75" customHeight="1" x14ac:dyDescent="0.4">
      <c r="A9" s="30"/>
      <c r="B9" s="39" t="s">
        <v>10</v>
      </c>
      <c r="C9" s="196"/>
      <c r="D9" s="197"/>
      <c r="E9" s="197"/>
      <c r="F9" s="197"/>
      <c r="G9" s="197"/>
      <c r="H9" s="197"/>
      <c r="I9" s="197"/>
      <c r="J9" s="197"/>
      <c r="K9" s="76"/>
      <c r="L9" s="86"/>
      <c r="M9" s="66"/>
      <c r="N9" s="198"/>
      <c r="O9" s="199"/>
      <c r="P9" s="200"/>
      <c r="Q9" s="198"/>
      <c r="R9" s="199"/>
      <c r="S9" s="201"/>
      <c r="T9" s="42" t="s">
        <v>11</v>
      </c>
      <c r="U9" s="235"/>
      <c r="V9" s="236"/>
      <c r="W9" s="237"/>
      <c r="X9" s="238"/>
      <c r="Y9" s="239"/>
      <c r="Z9" s="240"/>
      <c r="AA9" s="9"/>
      <c r="AB9" s="283" t="s">
        <v>165</v>
      </c>
      <c r="AC9" s="283"/>
      <c r="AD9" s="121" t="s">
        <v>175</v>
      </c>
      <c r="AE9" s="121"/>
      <c r="AF9" s="121"/>
      <c r="AG9" s="121"/>
      <c r="AH9" s="121"/>
      <c r="AI9" s="121"/>
      <c r="AJ9" s="121"/>
      <c r="AK9" s="121"/>
      <c r="AL9" s="121"/>
      <c r="AM9" s="121"/>
      <c r="AN9" s="121"/>
      <c r="AO9" s="121"/>
      <c r="AP9" s="121"/>
      <c r="AQ9" s="2"/>
    </row>
    <row r="10" spans="1:44" ht="18.75" customHeight="1" x14ac:dyDescent="0.4">
      <c r="A10" s="31"/>
      <c r="B10" s="39" t="s">
        <v>12</v>
      </c>
      <c r="C10" s="184"/>
      <c r="D10" s="185"/>
      <c r="E10" s="185"/>
      <c r="F10" s="185"/>
      <c r="G10" s="185"/>
      <c r="H10" s="185"/>
      <c r="I10" s="185"/>
      <c r="J10" s="185"/>
      <c r="K10" s="77"/>
      <c r="L10" s="87"/>
      <c r="M10" s="69"/>
      <c r="N10" s="186"/>
      <c r="O10" s="187"/>
      <c r="P10" s="188"/>
      <c r="Q10" s="186"/>
      <c r="R10" s="187"/>
      <c r="S10" s="189"/>
      <c r="T10" s="44" t="s">
        <v>13</v>
      </c>
      <c r="U10" s="224"/>
      <c r="V10" s="225"/>
      <c r="W10" s="225"/>
      <c r="X10" s="254"/>
      <c r="Y10" s="255"/>
      <c r="Z10" s="256"/>
      <c r="AA10" s="9"/>
      <c r="AB10" s="64"/>
      <c r="AC10" s="64"/>
      <c r="AD10" s="121"/>
      <c r="AE10" s="121"/>
      <c r="AF10" s="121"/>
      <c r="AG10" s="121"/>
      <c r="AH10" s="121"/>
      <c r="AI10" s="121"/>
      <c r="AJ10" s="121"/>
      <c r="AK10" s="121"/>
      <c r="AL10" s="121"/>
      <c r="AM10" s="121"/>
      <c r="AN10" s="121"/>
      <c r="AO10" s="121"/>
      <c r="AP10" s="121"/>
      <c r="AQ10" s="2"/>
    </row>
    <row r="11" spans="1:44" ht="18.75" customHeight="1" x14ac:dyDescent="0.4">
      <c r="A11" s="25" t="s">
        <v>15</v>
      </c>
      <c r="B11" s="27"/>
      <c r="C11" s="25" t="s">
        <v>16</v>
      </c>
      <c r="D11" s="27"/>
      <c r="E11" s="27"/>
      <c r="F11" s="27"/>
      <c r="G11" s="27"/>
      <c r="H11" s="27"/>
      <c r="I11" s="27"/>
      <c r="J11" s="27"/>
      <c r="K11" s="78"/>
      <c r="L11" s="88"/>
      <c r="M11" s="70"/>
      <c r="N11" s="247"/>
      <c r="O11" s="248"/>
      <c r="P11" s="249"/>
      <c r="Q11" s="247"/>
      <c r="R11" s="248"/>
      <c r="S11" s="250"/>
      <c r="T11" s="37" t="s">
        <v>181</v>
      </c>
      <c r="U11" s="251" t="s">
        <v>161</v>
      </c>
      <c r="V11" s="252"/>
      <c r="W11" s="252"/>
      <c r="X11" s="251" t="s">
        <v>17</v>
      </c>
      <c r="Y11" s="252"/>
      <c r="Z11" s="253"/>
      <c r="AA11" s="120" t="s">
        <v>14</v>
      </c>
      <c r="AB11" s="283" t="s">
        <v>167</v>
      </c>
      <c r="AC11" s="283"/>
      <c r="AD11" s="122" t="s">
        <v>176</v>
      </c>
      <c r="AE11" s="122"/>
      <c r="AF11" s="122"/>
      <c r="AG11" s="122"/>
      <c r="AH11" s="122"/>
      <c r="AI11" s="122"/>
      <c r="AJ11" s="122"/>
      <c r="AK11" s="122"/>
      <c r="AL11" s="122"/>
      <c r="AM11" s="122"/>
      <c r="AN11" s="122"/>
      <c r="AO11" s="122"/>
      <c r="AP11" s="122"/>
      <c r="AQ11" s="2"/>
    </row>
    <row r="12" spans="1:44" ht="18.75" customHeight="1" x14ac:dyDescent="0.4">
      <c r="A12" s="25"/>
      <c r="B12" s="34" t="s">
        <v>18</v>
      </c>
      <c r="C12" s="213"/>
      <c r="D12" s="214"/>
      <c r="E12" s="214"/>
      <c r="F12" s="214"/>
      <c r="G12" s="214"/>
      <c r="H12" s="214"/>
      <c r="I12" s="214"/>
      <c r="J12" s="214"/>
      <c r="K12" s="75"/>
      <c r="L12" s="85"/>
      <c r="M12" s="68"/>
      <c r="N12" s="215"/>
      <c r="O12" s="216"/>
      <c r="P12" s="217"/>
      <c r="Q12" s="215"/>
      <c r="R12" s="216"/>
      <c r="S12" s="218"/>
      <c r="T12" s="45" t="s">
        <v>18</v>
      </c>
      <c r="U12" s="241"/>
      <c r="V12" s="242"/>
      <c r="W12" s="243"/>
      <c r="X12" s="244"/>
      <c r="Y12" s="245"/>
      <c r="Z12" s="246"/>
      <c r="AA12" s="120"/>
      <c r="AB12" s="64"/>
      <c r="AC12" s="64"/>
      <c r="AD12" s="122"/>
      <c r="AE12" s="122"/>
      <c r="AF12" s="122"/>
      <c r="AG12" s="122"/>
      <c r="AH12" s="122"/>
      <c r="AI12" s="122"/>
      <c r="AJ12" s="122"/>
      <c r="AK12" s="122"/>
      <c r="AL12" s="122"/>
      <c r="AM12" s="122"/>
      <c r="AN12" s="122"/>
      <c r="AO12" s="122"/>
      <c r="AP12" s="122"/>
      <c r="AQ12" s="2"/>
    </row>
    <row r="13" spans="1:44" ht="18.75" customHeight="1" x14ac:dyDescent="0.4">
      <c r="A13" s="25"/>
      <c r="B13" s="34" t="s">
        <v>19</v>
      </c>
      <c r="C13" s="196"/>
      <c r="D13" s="197"/>
      <c r="E13" s="197"/>
      <c r="F13" s="197"/>
      <c r="G13" s="197"/>
      <c r="H13" s="197"/>
      <c r="I13" s="197"/>
      <c r="J13" s="197"/>
      <c r="K13" s="76"/>
      <c r="L13" s="86"/>
      <c r="M13" s="66"/>
      <c r="N13" s="198"/>
      <c r="O13" s="199"/>
      <c r="P13" s="200"/>
      <c r="Q13" s="198"/>
      <c r="R13" s="199"/>
      <c r="S13" s="201"/>
      <c r="T13" s="42" t="s">
        <v>19</v>
      </c>
      <c r="U13" s="235"/>
      <c r="V13" s="236"/>
      <c r="W13" s="237"/>
      <c r="X13" s="238"/>
      <c r="Y13" s="239"/>
      <c r="Z13" s="240"/>
      <c r="AA13" s="120"/>
      <c r="AB13" s="64"/>
      <c r="AC13" s="64"/>
      <c r="AD13" s="122"/>
      <c r="AE13" s="122"/>
      <c r="AF13" s="122"/>
      <c r="AG13" s="122"/>
      <c r="AH13" s="122"/>
      <c r="AI13" s="122"/>
      <c r="AJ13" s="122"/>
      <c r="AK13" s="122"/>
      <c r="AL13" s="122"/>
      <c r="AM13" s="122"/>
      <c r="AN13" s="122"/>
      <c r="AO13" s="122"/>
      <c r="AP13" s="122"/>
      <c r="AQ13" s="2"/>
    </row>
    <row r="14" spans="1:44" ht="18.75" customHeight="1" x14ac:dyDescent="0.4">
      <c r="A14" s="25"/>
      <c r="B14" s="34" t="s">
        <v>20</v>
      </c>
      <c r="C14" s="196"/>
      <c r="D14" s="197"/>
      <c r="E14" s="197"/>
      <c r="F14" s="197"/>
      <c r="G14" s="197"/>
      <c r="H14" s="197"/>
      <c r="I14" s="197"/>
      <c r="J14" s="197"/>
      <c r="K14" s="76"/>
      <c r="L14" s="86"/>
      <c r="M14" s="66"/>
      <c r="N14" s="198"/>
      <c r="O14" s="199"/>
      <c r="P14" s="200"/>
      <c r="Q14" s="198"/>
      <c r="R14" s="199"/>
      <c r="S14" s="201"/>
      <c r="T14" s="46" t="s">
        <v>20</v>
      </c>
      <c r="U14" s="230"/>
      <c r="V14" s="231"/>
      <c r="W14" s="231"/>
      <c r="X14" s="232"/>
      <c r="Y14" s="233"/>
      <c r="Z14" s="234"/>
      <c r="AA14" s="120"/>
      <c r="AB14" s="283" t="s">
        <v>168</v>
      </c>
      <c r="AC14" s="283"/>
      <c r="AD14" s="121" t="s">
        <v>170</v>
      </c>
      <c r="AE14" s="121"/>
      <c r="AF14" s="121"/>
      <c r="AG14" s="121"/>
      <c r="AH14" s="121"/>
      <c r="AI14" s="121"/>
      <c r="AJ14" s="121"/>
      <c r="AK14" s="121"/>
      <c r="AL14" s="121"/>
      <c r="AM14" s="121"/>
      <c r="AN14" s="121"/>
      <c r="AO14" s="121"/>
      <c r="AP14" s="64"/>
      <c r="AQ14" s="2"/>
    </row>
    <row r="15" spans="1:44" ht="18.75" customHeight="1" x14ac:dyDescent="0.4">
      <c r="A15" s="26"/>
      <c r="B15" s="34" t="s">
        <v>21</v>
      </c>
      <c r="C15" s="184"/>
      <c r="D15" s="185"/>
      <c r="E15" s="185"/>
      <c r="F15" s="185"/>
      <c r="G15" s="185"/>
      <c r="H15" s="185"/>
      <c r="I15" s="185"/>
      <c r="J15" s="185"/>
      <c r="K15" s="77"/>
      <c r="L15" s="87"/>
      <c r="M15" s="69"/>
      <c r="N15" s="186"/>
      <c r="O15" s="187"/>
      <c r="P15" s="188"/>
      <c r="Q15" s="186"/>
      <c r="R15" s="187"/>
      <c r="S15" s="189"/>
      <c r="T15" s="41" t="s">
        <v>21</v>
      </c>
      <c r="U15" s="224"/>
      <c r="V15" s="225"/>
      <c r="W15" s="226"/>
      <c r="X15" s="227"/>
      <c r="Y15" s="228"/>
      <c r="Z15" s="229"/>
      <c r="AA15" s="120"/>
      <c r="AP15" s="2"/>
      <c r="AQ15" s="2"/>
    </row>
    <row r="16" spans="1:44" x14ac:dyDescent="0.4">
      <c r="A16" s="59" t="s">
        <v>24</v>
      </c>
      <c r="B16" s="60"/>
      <c r="C16" s="59" t="s">
        <v>25</v>
      </c>
      <c r="D16" s="60"/>
      <c r="E16" s="60"/>
      <c r="F16" s="60"/>
      <c r="G16" s="60"/>
      <c r="H16" s="60"/>
      <c r="I16" s="60"/>
      <c r="J16" s="60"/>
      <c r="K16" s="79"/>
      <c r="L16" s="89"/>
      <c r="M16" s="67"/>
      <c r="N16" s="205"/>
      <c r="O16" s="206"/>
      <c r="P16" s="207"/>
      <c r="Q16" s="205"/>
      <c r="R16" s="206"/>
      <c r="S16" s="208"/>
      <c r="T16" s="63" t="s">
        <v>183</v>
      </c>
      <c r="U16" s="128" t="s">
        <v>26</v>
      </c>
      <c r="V16" s="113"/>
      <c r="W16" s="113"/>
      <c r="X16" s="113"/>
      <c r="Y16" s="113"/>
      <c r="Z16" s="129"/>
      <c r="AA16" s="112" t="s">
        <v>109</v>
      </c>
      <c r="AB16" s="113"/>
      <c r="AC16" s="114"/>
      <c r="AD16" s="209" t="s">
        <v>27</v>
      </c>
      <c r="AE16" s="209"/>
      <c r="AF16" s="209"/>
      <c r="AG16" s="209" t="s">
        <v>28</v>
      </c>
      <c r="AH16" s="209"/>
      <c r="AI16" s="209"/>
      <c r="AJ16" s="209" t="s">
        <v>161</v>
      </c>
      <c r="AK16" s="209"/>
      <c r="AL16" s="281"/>
      <c r="AM16" s="113" t="s">
        <v>143</v>
      </c>
      <c r="AN16" s="113"/>
      <c r="AO16" s="114"/>
      <c r="AP16" s="2"/>
      <c r="AQ16" s="2"/>
    </row>
    <row r="17" spans="1:49" x14ac:dyDescent="0.4">
      <c r="A17" s="59"/>
      <c r="B17" s="61" t="s">
        <v>29</v>
      </c>
      <c r="C17" s="213"/>
      <c r="D17" s="214"/>
      <c r="E17" s="214"/>
      <c r="F17" s="214"/>
      <c r="G17" s="214"/>
      <c r="H17" s="214"/>
      <c r="I17" s="214"/>
      <c r="J17" s="214"/>
      <c r="K17" s="75"/>
      <c r="L17" s="85"/>
      <c r="M17" s="68"/>
      <c r="N17" s="215"/>
      <c r="O17" s="216"/>
      <c r="P17" s="217"/>
      <c r="Q17" s="215"/>
      <c r="R17" s="216"/>
      <c r="S17" s="218"/>
      <c r="T17" s="45" t="s">
        <v>29</v>
      </c>
      <c r="U17" s="130"/>
      <c r="V17" s="131"/>
      <c r="W17" s="131"/>
      <c r="X17" s="131"/>
      <c r="Y17" s="131"/>
      <c r="Z17" s="132"/>
      <c r="AA17" s="219"/>
      <c r="AB17" s="219"/>
      <c r="AC17" s="220"/>
      <c r="AD17" s="221"/>
      <c r="AE17" s="221"/>
      <c r="AF17" s="221"/>
      <c r="AG17" s="222"/>
      <c r="AH17" s="222"/>
      <c r="AI17" s="222"/>
      <c r="AJ17" s="221"/>
      <c r="AK17" s="221"/>
      <c r="AL17" s="223"/>
      <c r="AM17" s="136"/>
      <c r="AN17" s="136"/>
      <c r="AO17" s="137"/>
      <c r="AP17" s="2"/>
      <c r="AQ17" s="2"/>
    </row>
    <row r="18" spans="1:49" x14ac:dyDescent="0.4">
      <c r="A18" s="59"/>
      <c r="B18" s="61" t="s">
        <v>30</v>
      </c>
      <c r="C18" s="196"/>
      <c r="D18" s="197"/>
      <c r="E18" s="197"/>
      <c r="F18" s="197"/>
      <c r="G18" s="197"/>
      <c r="H18" s="197"/>
      <c r="I18" s="197"/>
      <c r="J18" s="197"/>
      <c r="K18" s="76"/>
      <c r="L18" s="86"/>
      <c r="M18" s="66"/>
      <c r="N18" s="198"/>
      <c r="O18" s="199"/>
      <c r="P18" s="200"/>
      <c r="Q18" s="198"/>
      <c r="R18" s="199"/>
      <c r="S18" s="201"/>
      <c r="T18" s="42" t="s">
        <v>30</v>
      </c>
      <c r="U18" s="133"/>
      <c r="V18" s="134"/>
      <c r="W18" s="134"/>
      <c r="X18" s="134"/>
      <c r="Y18" s="134"/>
      <c r="Z18" s="135"/>
      <c r="AA18" s="202"/>
      <c r="AB18" s="202"/>
      <c r="AC18" s="203"/>
      <c r="AD18" s="210"/>
      <c r="AE18" s="210"/>
      <c r="AF18" s="210"/>
      <c r="AG18" s="211"/>
      <c r="AH18" s="211"/>
      <c r="AI18" s="211"/>
      <c r="AJ18" s="210"/>
      <c r="AK18" s="210"/>
      <c r="AL18" s="212"/>
      <c r="AM18" s="107"/>
      <c r="AN18" s="108"/>
      <c r="AO18" s="109"/>
      <c r="AP18" s="2"/>
      <c r="AQ18" s="2"/>
    </row>
    <row r="19" spans="1:49" x14ac:dyDescent="0.4">
      <c r="A19" s="59"/>
      <c r="B19" s="61" t="s">
        <v>31</v>
      </c>
      <c r="C19" s="196"/>
      <c r="D19" s="197"/>
      <c r="E19" s="197"/>
      <c r="F19" s="197"/>
      <c r="G19" s="197"/>
      <c r="H19" s="197"/>
      <c r="I19" s="197"/>
      <c r="J19" s="197"/>
      <c r="K19" s="76"/>
      <c r="L19" s="86"/>
      <c r="M19" s="66"/>
      <c r="N19" s="198"/>
      <c r="O19" s="199"/>
      <c r="P19" s="200"/>
      <c r="Q19" s="198"/>
      <c r="R19" s="199"/>
      <c r="S19" s="201"/>
      <c r="T19" s="46" t="s">
        <v>31</v>
      </c>
      <c r="U19" s="133"/>
      <c r="V19" s="134"/>
      <c r="W19" s="134"/>
      <c r="X19" s="134"/>
      <c r="Y19" s="134"/>
      <c r="Z19" s="135"/>
      <c r="AA19" s="202"/>
      <c r="AB19" s="202"/>
      <c r="AC19" s="203"/>
      <c r="AD19" s="204"/>
      <c r="AE19" s="204"/>
      <c r="AF19" s="204"/>
      <c r="AG19" s="211"/>
      <c r="AH19" s="211"/>
      <c r="AI19" s="211"/>
      <c r="AJ19" s="210"/>
      <c r="AK19" s="210"/>
      <c r="AL19" s="212"/>
      <c r="AM19" s="107"/>
      <c r="AN19" s="108"/>
      <c r="AO19" s="109"/>
      <c r="AP19" s="2"/>
      <c r="AQ19" s="2"/>
    </row>
    <row r="20" spans="1:49" x14ac:dyDescent="0.4">
      <c r="A20" s="62"/>
      <c r="B20" s="61" t="s">
        <v>32</v>
      </c>
      <c r="C20" s="184"/>
      <c r="D20" s="185"/>
      <c r="E20" s="185"/>
      <c r="F20" s="185"/>
      <c r="G20" s="185"/>
      <c r="H20" s="185"/>
      <c r="I20" s="185"/>
      <c r="J20" s="185"/>
      <c r="K20" s="83"/>
      <c r="L20" s="87"/>
      <c r="M20" s="69"/>
      <c r="N20" s="186"/>
      <c r="O20" s="187"/>
      <c r="P20" s="188"/>
      <c r="Q20" s="186"/>
      <c r="R20" s="187"/>
      <c r="S20" s="189"/>
      <c r="T20" s="44" t="s">
        <v>32</v>
      </c>
      <c r="U20" s="193"/>
      <c r="V20" s="194"/>
      <c r="W20" s="194"/>
      <c r="X20" s="194"/>
      <c r="Y20" s="194"/>
      <c r="Z20" s="195"/>
      <c r="AA20" s="190"/>
      <c r="AB20" s="190"/>
      <c r="AC20" s="191"/>
      <c r="AD20" s="123"/>
      <c r="AE20" s="123"/>
      <c r="AF20" s="123"/>
      <c r="AG20" s="192"/>
      <c r="AH20" s="192"/>
      <c r="AI20" s="192"/>
      <c r="AJ20" s="123"/>
      <c r="AK20" s="123"/>
      <c r="AL20" s="124"/>
      <c r="AM20" s="110"/>
      <c r="AN20" s="110"/>
      <c r="AO20" s="111"/>
      <c r="AP20" s="2"/>
      <c r="AQ20" s="2"/>
    </row>
    <row r="21" spans="1:49" x14ac:dyDescent="0.4">
      <c r="A21" s="35" t="s">
        <v>33</v>
      </c>
      <c r="B21" s="36"/>
      <c r="C21" s="178" t="s">
        <v>67</v>
      </c>
      <c r="D21" s="179"/>
      <c r="E21" s="179"/>
      <c r="F21" s="179"/>
      <c r="G21" s="179"/>
      <c r="H21" s="179"/>
      <c r="I21" s="179"/>
      <c r="J21" s="180"/>
      <c r="K21" s="80"/>
      <c r="L21" s="90"/>
      <c r="M21" s="65"/>
      <c r="N21" s="181"/>
      <c r="O21" s="182"/>
      <c r="P21" s="183"/>
      <c r="Q21" s="181"/>
      <c r="R21" s="182"/>
      <c r="S21" s="183"/>
      <c r="T21" s="115" t="s">
        <v>22</v>
      </c>
      <c r="U21" s="116"/>
      <c r="V21" s="116"/>
      <c r="W21" s="116"/>
      <c r="X21" s="116"/>
      <c r="Y21" s="116"/>
      <c r="Z21" s="116"/>
      <c r="AA21" s="117" t="s">
        <v>23</v>
      </c>
      <c r="AB21" s="117"/>
      <c r="AC21" s="117"/>
      <c r="AD21" s="117"/>
      <c r="AE21" s="117"/>
      <c r="AF21" s="117"/>
      <c r="AG21" s="117"/>
      <c r="AH21" s="117"/>
      <c r="AI21" s="117"/>
      <c r="AJ21" s="117"/>
      <c r="AK21" s="117"/>
      <c r="AL21" s="117"/>
      <c r="AM21" s="118" t="s">
        <v>142</v>
      </c>
      <c r="AN21" s="118"/>
      <c r="AO21" s="118"/>
      <c r="AP21" s="98"/>
      <c r="AQ21" s="2"/>
    </row>
    <row r="22" spans="1:49" ht="18.95" customHeight="1" x14ac:dyDescent="0.4">
      <c r="A22" s="2"/>
      <c r="B22" s="2"/>
      <c r="C22" s="11"/>
      <c r="D22" s="11"/>
      <c r="E22" s="11"/>
      <c r="F22" s="11"/>
      <c r="G22" s="11"/>
      <c r="H22" s="11"/>
      <c r="I22" s="11"/>
      <c r="J22" s="11"/>
      <c r="K22" s="99"/>
      <c r="L22" s="99"/>
      <c r="M22" s="99"/>
      <c r="N22" s="100"/>
      <c r="O22" s="100"/>
      <c r="P22" s="100"/>
      <c r="Q22" s="100"/>
      <c r="R22" s="100"/>
      <c r="S22" s="100"/>
      <c r="T22" s="100"/>
      <c r="U22" s="100"/>
      <c r="V22" s="100"/>
      <c r="W22" s="100"/>
      <c r="X22" s="100"/>
      <c r="Y22" s="100"/>
      <c r="Z22" s="2"/>
      <c r="AA22" s="2"/>
      <c r="AP22" s="56"/>
      <c r="AQ22" s="2"/>
      <c r="AR22" s="2"/>
      <c r="AS22" s="2"/>
      <c r="AT22" s="2"/>
      <c r="AU22" s="2"/>
      <c r="AV22" s="2"/>
      <c r="AW22" s="2"/>
    </row>
    <row r="23" spans="1:49" x14ac:dyDescent="0.4">
      <c r="A23" s="174" t="s">
        <v>173</v>
      </c>
      <c r="B23" s="174"/>
      <c r="C23" s="174"/>
      <c r="D23" s="10" t="s">
        <v>108</v>
      </c>
      <c r="E23" s="175">
        <f>D4</f>
        <v>0</v>
      </c>
      <c r="F23" s="175"/>
      <c r="G23" s="175"/>
      <c r="H23" s="10" t="s">
        <v>154</v>
      </c>
      <c r="I23" s="10"/>
      <c r="J23" s="10"/>
      <c r="K23" s="10"/>
      <c r="L23" s="10"/>
      <c r="M23" s="10"/>
      <c r="N23" s="10"/>
      <c r="O23" s="10"/>
      <c r="P23" s="2"/>
      <c r="Q23" s="2"/>
      <c r="R23" s="2"/>
      <c r="S23" s="2"/>
      <c r="T23" s="2"/>
      <c r="U23" s="2"/>
      <c r="V23" s="2"/>
      <c r="W23" s="2"/>
      <c r="X23" s="2"/>
      <c r="Y23" s="2"/>
      <c r="Z23" s="2"/>
      <c r="AA23" s="2"/>
      <c r="AM23" s="6"/>
      <c r="AN23" s="2"/>
      <c r="AO23" s="2"/>
      <c r="AP23" s="2"/>
      <c r="AQ23" s="2"/>
      <c r="AR23" s="2"/>
      <c r="AS23" s="2"/>
      <c r="AT23" s="2"/>
      <c r="AU23" s="2"/>
      <c r="AV23" s="2"/>
      <c r="AW23" s="2"/>
    </row>
    <row r="24" spans="1:49" ht="7.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6"/>
      <c r="AD24" s="6"/>
      <c r="AE24" s="6"/>
      <c r="AF24" s="6"/>
      <c r="AG24" s="6"/>
      <c r="AH24" s="6"/>
      <c r="AI24" s="6"/>
      <c r="AJ24" s="6"/>
      <c r="AK24" s="6"/>
      <c r="AL24" s="6"/>
      <c r="AM24" s="6"/>
      <c r="AN24" s="2"/>
      <c r="AO24" s="2"/>
      <c r="AP24" s="2"/>
      <c r="AQ24" s="2"/>
      <c r="AR24" s="2"/>
      <c r="AS24" s="2"/>
      <c r="AT24" s="2"/>
      <c r="AU24" s="2"/>
      <c r="AV24" s="2"/>
      <c r="AW24" s="2"/>
    </row>
    <row r="25" spans="1:49" x14ac:dyDescent="0.4">
      <c r="A25" s="2"/>
      <c r="B25" s="81"/>
      <c r="C25" s="2"/>
      <c r="D25" s="176" t="s">
        <v>153</v>
      </c>
      <c r="E25" s="170"/>
      <c r="F25" s="165">
        <f>L8</f>
        <v>0</v>
      </c>
      <c r="G25" s="165"/>
      <c r="H25" s="170" t="s">
        <v>34</v>
      </c>
      <c r="I25" s="173">
        <f>Q8</f>
        <v>0</v>
      </c>
      <c r="J25" s="173"/>
      <c r="K25" s="170" t="s">
        <v>35</v>
      </c>
      <c r="L25" s="165">
        <f>L9</f>
        <v>0</v>
      </c>
      <c r="M25" s="165"/>
      <c r="N25" s="170" t="s">
        <v>36</v>
      </c>
      <c r="O25" s="173">
        <f>Q9</f>
        <v>0</v>
      </c>
      <c r="P25" s="173"/>
      <c r="Q25" s="170" t="s">
        <v>37</v>
      </c>
      <c r="R25" s="165">
        <f>L10</f>
        <v>0</v>
      </c>
      <c r="S25" s="165"/>
      <c r="T25" s="170" t="s">
        <v>36</v>
      </c>
      <c r="U25" s="173">
        <f>Q10</f>
        <v>0</v>
      </c>
      <c r="V25" s="173"/>
      <c r="W25" s="177" t="s">
        <v>38</v>
      </c>
      <c r="X25" s="177"/>
      <c r="Y25" s="165">
        <f>L7</f>
        <v>0</v>
      </c>
      <c r="Z25" s="165"/>
      <c r="AA25" s="165"/>
      <c r="AB25" s="165"/>
      <c r="AC25" s="165"/>
      <c r="AD25" s="165"/>
      <c r="AE25" s="165"/>
      <c r="AF25" s="165"/>
      <c r="AG25" s="2"/>
      <c r="AH25" s="2"/>
      <c r="AI25" s="2"/>
      <c r="AJ25" s="2"/>
      <c r="AK25" s="2"/>
      <c r="AL25" s="2"/>
      <c r="AM25" s="2"/>
      <c r="AN25" s="2"/>
      <c r="AO25" s="2"/>
      <c r="AP25" s="2"/>
      <c r="AQ25" s="12" t="s">
        <v>39</v>
      </c>
      <c r="AR25" s="12" t="s">
        <v>40</v>
      </c>
      <c r="AS25" s="12" t="s">
        <v>13</v>
      </c>
      <c r="AT25" s="12"/>
      <c r="AU25" s="12" t="s">
        <v>41</v>
      </c>
      <c r="AV25" s="10"/>
      <c r="AW25" s="12" t="s">
        <v>42</v>
      </c>
    </row>
    <row r="26" spans="1:49" x14ac:dyDescent="0.4">
      <c r="A26" s="2"/>
      <c r="B26" s="81"/>
      <c r="C26" s="2"/>
      <c r="D26" s="170"/>
      <c r="E26" s="170"/>
      <c r="F26" s="170">
        <v>100</v>
      </c>
      <c r="G26" s="170"/>
      <c r="H26" s="170"/>
      <c r="I26" s="171">
        <f>N8</f>
        <v>0</v>
      </c>
      <c r="J26" s="171"/>
      <c r="K26" s="170"/>
      <c r="L26" s="170">
        <v>100</v>
      </c>
      <c r="M26" s="170"/>
      <c r="N26" s="170"/>
      <c r="O26" s="171">
        <f>N9</f>
        <v>0</v>
      </c>
      <c r="P26" s="171"/>
      <c r="Q26" s="170"/>
      <c r="R26" s="170">
        <v>100</v>
      </c>
      <c r="S26" s="170"/>
      <c r="T26" s="170"/>
      <c r="U26" s="171">
        <f>N10</f>
        <v>0</v>
      </c>
      <c r="V26" s="171"/>
      <c r="W26" s="177"/>
      <c r="X26" s="177"/>
      <c r="Y26" s="172">
        <f>L8</f>
        <v>0</v>
      </c>
      <c r="Z26" s="172"/>
      <c r="AA26" s="28" t="s">
        <v>37</v>
      </c>
      <c r="AB26" s="172">
        <f>L9</f>
        <v>0</v>
      </c>
      <c r="AC26" s="172"/>
      <c r="AD26" s="28" t="s">
        <v>37</v>
      </c>
      <c r="AE26" s="172">
        <f>L10</f>
        <v>0</v>
      </c>
      <c r="AF26" s="172"/>
      <c r="AG26" s="2"/>
      <c r="AH26" s="2"/>
      <c r="AI26" s="2"/>
      <c r="AJ26" s="2"/>
      <c r="AK26" s="2"/>
      <c r="AL26" s="2"/>
      <c r="AM26" s="2"/>
      <c r="AN26" s="2"/>
      <c r="AO26" s="2"/>
      <c r="AP26" s="2"/>
      <c r="AQ26" s="12">
        <f>IF(F25=0,0,F25/F26*I25/I26)</f>
        <v>0</v>
      </c>
      <c r="AR26" s="12">
        <f>IF(L25=0,0,L25/L26*O25/O26)</f>
        <v>0</v>
      </c>
      <c r="AS26" s="12">
        <f>IF(R25=0,0,R25/R26*U25/U26)</f>
        <v>0</v>
      </c>
      <c r="AT26" s="12"/>
      <c r="AU26" s="12">
        <f>IF(Y25=0,0,Y25/(Y26+AB26+AE26))</f>
        <v>0</v>
      </c>
      <c r="AV26" s="10"/>
      <c r="AW26" s="12">
        <f>(AQ26+AR26+AS26)*AU26</f>
        <v>0</v>
      </c>
    </row>
    <row r="27" spans="1:49" ht="7.5" customHeight="1" x14ac:dyDescent="0.4">
      <c r="A27" s="2"/>
      <c r="B27" s="81"/>
      <c r="C27" s="2"/>
      <c r="D27" s="10"/>
      <c r="E27" s="10"/>
      <c r="F27" s="10"/>
      <c r="G27" s="10"/>
      <c r="H27" s="10"/>
      <c r="I27" s="13"/>
      <c r="J27" s="13"/>
      <c r="K27" s="10"/>
      <c r="L27" s="10"/>
      <c r="M27" s="10"/>
      <c r="N27" s="10"/>
      <c r="O27" s="13"/>
      <c r="P27" s="10"/>
      <c r="Q27" s="10"/>
      <c r="R27" s="10"/>
      <c r="S27" s="10"/>
      <c r="T27" s="10"/>
      <c r="U27" s="13"/>
      <c r="V27" s="10"/>
      <c r="W27" s="14"/>
      <c r="X27" s="14"/>
      <c r="Y27" s="10"/>
      <c r="Z27" s="10"/>
      <c r="AA27" s="2"/>
      <c r="AB27" s="10"/>
      <c r="AC27" s="10"/>
      <c r="AD27" s="2"/>
      <c r="AE27" s="10"/>
      <c r="AF27" s="10"/>
      <c r="AG27" s="2"/>
      <c r="AH27" s="57"/>
      <c r="AI27" s="2"/>
      <c r="AJ27" s="2"/>
      <c r="AK27" s="2"/>
      <c r="AL27" s="2"/>
      <c r="AM27" s="2"/>
      <c r="AN27" s="2"/>
      <c r="AO27" s="2"/>
      <c r="AP27" s="2"/>
      <c r="AQ27" s="10"/>
      <c r="AR27" s="10"/>
      <c r="AS27" s="10"/>
      <c r="AT27" s="10"/>
      <c r="AU27" s="10"/>
      <c r="AV27" s="10"/>
      <c r="AW27" s="2"/>
    </row>
    <row r="28" spans="1:49" x14ac:dyDescent="0.4">
      <c r="A28" s="2"/>
      <c r="B28" s="81"/>
      <c r="C28" s="2"/>
      <c r="D28" s="168" t="s">
        <v>43</v>
      </c>
      <c r="E28" s="140"/>
      <c r="F28" s="143">
        <f>L12</f>
        <v>0</v>
      </c>
      <c r="G28" s="143"/>
      <c r="H28" s="140" t="s">
        <v>36</v>
      </c>
      <c r="I28" s="141">
        <f>Q12</f>
        <v>0</v>
      </c>
      <c r="J28" s="141"/>
      <c r="K28" s="140" t="s">
        <v>37</v>
      </c>
      <c r="L28" s="143">
        <f>L13</f>
        <v>0</v>
      </c>
      <c r="M28" s="143"/>
      <c r="N28" s="140" t="s">
        <v>36</v>
      </c>
      <c r="O28" s="141">
        <f>Q13</f>
        <v>0</v>
      </c>
      <c r="P28" s="141"/>
      <c r="Q28" s="140" t="s">
        <v>37</v>
      </c>
      <c r="R28" s="143">
        <f>L14</f>
        <v>0</v>
      </c>
      <c r="S28" s="143"/>
      <c r="T28" s="140" t="s">
        <v>36</v>
      </c>
      <c r="U28" s="141">
        <f>Q14</f>
        <v>0</v>
      </c>
      <c r="V28" s="141"/>
      <c r="W28" s="140" t="s">
        <v>37</v>
      </c>
      <c r="X28" s="143">
        <f>L15</f>
        <v>0</v>
      </c>
      <c r="Y28" s="143"/>
      <c r="Z28" s="140" t="s">
        <v>36</v>
      </c>
      <c r="AA28" s="141">
        <f>Q15</f>
        <v>0</v>
      </c>
      <c r="AB28" s="141"/>
      <c r="AC28" s="142" t="s">
        <v>38</v>
      </c>
      <c r="AD28" s="142"/>
      <c r="AE28" s="143">
        <f>L11</f>
        <v>0</v>
      </c>
      <c r="AF28" s="143"/>
      <c r="AG28" s="143"/>
      <c r="AH28" s="143"/>
      <c r="AI28" s="143"/>
      <c r="AJ28" s="143"/>
      <c r="AK28" s="143"/>
      <c r="AL28" s="143"/>
      <c r="AM28" s="143"/>
      <c r="AN28" s="143"/>
      <c r="AO28" s="143"/>
      <c r="AP28" s="2"/>
      <c r="AQ28" s="12" t="s">
        <v>44</v>
      </c>
      <c r="AR28" s="12" t="s">
        <v>45</v>
      </c>
      <c r="AS28" s="12" t="s">
        <v>46</v>
      </c>
      <c r="AT28" s="12" t="s">
        <v>47</v>
      </c>
      <c r="AU28" s="12" t="s">
        <v>48</v>
      </c>
      <c r="AV28" s="10"/>
      <c r="AW28" s="12" t="s">
        <v>49</v>
      </c>
    </row>
    <row r="29" spans="1:49" x14ac:dyDescent="0.4">
      <c r="A29" s="2"/>
      <c r="B29" s="81"/>
      <c r="C29" s="2"/>
      <c r="D29" s="140"/>
      <c r="E29" s="140"/>
      <c r="F29" s="140">
        <v>100</v>
      </c>
      <c r="G29" s="140"/>
      <c r="H29" s="140"/>
      <c r="I29" s="144">
        <f>N12</f>
        <v>0</v>
      </c>
      <c r="J29" s="144"/>
      <c r="K29" s="140"/>
      <c r="L29" s="140">
        <v>100</v>
      </c>
      <c r="M29" s="140"/>
      <c r="N29" s="140"/>
      <c r="O29" s="144">
        <f>N13</f>
        <v>0</v>
      </c>
      <c r="P29" s="144"/>
      <c r="Q29" s="140"/>
      <c r="R29" s="140">
        <v>100</v>
      </c>
      <c r="S29" s="140"/>
      <c r="T29" s="140"/>
      <c r="U29" s="144">
        <f>N14</f>
        <v>0</v>
      </c>
      <c r="V29" s="144"/>
      <c r="W29" s="140"/>
      <c r="X29" s="140">
        <v>100</v>
      </c>
      <c r="Y29" s="140"/>
      <c r="Z29" s="140"/>
      <c r="AA29" s="144">
        <f>N15</f>
        <v>0</v>
      </c>
      <c r="AB29" s="144"/>
      <c r="AC29" s="142"/>
      <c r="AD29" s="142"/>
      <c r="AE29" s="138">
        <f>L12</f>
        <v>0</v>
      </c>
      <c r="AF29" s="138"/>
      <c r="AG29" s="24" t="s">
        <v>37</v>
      </c>
      <c r="AH29" s="139">
        <f>L13</f>
        <v>0</v>
      </c>
      <c r="AI29" s="139"/>
      <c r="AJ29" s="24" t="s">
        <v>37</v>
      </c>
      <c r="AK29" s="138">
        <f>L14</f>
        <v>0</v>
      </c>
      <c r="AL29" s="138"/>
      <c r="AM29" s="24" t="s">
        <v>37</v>
      </c>
      <c r="AN29" s="138">
        <f>L15</f>
        <v>0</v>
      </c>
      <c r="AO29" s="138"/>
      <c r="AP29" s="2"/>
      <c r="AQ29" s="12">
        <f>IF(F28=0,0,F28/F29*I28/I29)</f>
        <v>0</v>
      </c>
      <c r="AR29" s="12">
        <f>IF(L28=0,0,L28/L29*O28/O29)</f>
        <v>0</v>
      </c>
      <c r="AS29" s="12">
        <f>IF(R28=0,0,R28/R29*U28/U29)</f>
        <v>0</v>
      </c>
      <c r="AT29" s="12">
        <f>IF(X28=0,0,X28/X29*AA28/AA29)</f>
        <v>0</v>
      </c>
      <c r="AU29" s="12">
        <f>IF(AE28=0,0,AE28/(AE29+AH29+AK29+AN29))</f>
        <v>0</v>
      </c>
      <c r="AV29" s="10"/>
      <c r="AW29" s="12">
        <f>(AQ29+AR29+AS29+AT29)*AU29</f>
        <v>0</v>
      </c>
    </row>
    <row r="30" spans="1:49" ht="7.5" customHeight="1" x14ac:dyDescent="0.4">
      <c r="A30" s="2"/>
      <c r="B30" s="81"/>
      <c r="C30" s="2"/>
      <c r="D30" s="10"/>
      <c r="E30" s="10"/>
      <c r="F30" s="10"/>
      <c r="G30" s="10"/>
      <c r="H30" s="10"/>
      <c r="I30" s="13"/>
      <c r="J30" s="13"/>
      <c r="K30" s="10"/>
      <c r="L30" s="10"/>
      <c r="M30" s="10"/>
      <c r="N30" s="10"/>
      <c r="O30" s="13"/>
      <c r="P30" s="10"/>
      <c r="Q30" s="10"/>
      <c r="R30" s="10"/>
      <c r="S30" s="10"/>
      <c r="T30" s="10"/>
      <c r="U30" s="13"/>
      <c r="V30" s="10"/>
      <c r="W30" s="14"/>
      <c r="X30" s="14"/>
      <c r="Y30" s="10"/>
      <c r="Z30" s="10"/>
      <c r="AA30" s="2"/>
      <c r="AB30" s="10"/>
      <c r="AC30" s="10"/>
      <c r="AD30" s="2"/>
      <c r="AE30" s="10"/>
      <c r="AF30" s="10"/>
      <c r="AG30" s="2"/>
      <c r="AH30" s="2"/>
      <c r="AI30" s="2"/>
      <c r="AJ30" s="2"/>
      <c r="AK30" s="2"/>
      <c r="AL30" s="2"/>
      <c r="AM30" s="2"/>
      <c r="AN30" s="2"/>
      <c r="AO30" s="2"/>
      <c r="AP30" s="2"/>
      <c r="AQ30" s="10"/>
      <c r="AR30" s="10"/>
      <c r="AS30" s="10"/>
      <c r="AT30" s="10"/>
      <c r="AU30" s="10"/>
      <c r="AV30" s="10"/>
      <c r="AW30" s="2"/>
    </row>
    <row r="31" spans="1:49" x14ac:dyDescent="0.4">
      <c r="A31" s="2"/>
      <c r="B31" s="81"/>
      <c r="C31" s="2"/>
      <c r="D31" s="169" t="s">
        <v>43</v>
      </c>
      <c r="E31" s="154"/>
      <c r="F31" s="153">
        <f>L17</f>
        <v>0</v>
      </c>
      <c r="G31" s="153"/>
      <c r="H31" s="154" t="s">
        <v>36</v>
      </c>
      <c r="I31" s="157">
        <f>Q17</f>
        <v>0</v>
      </c>
      <c r="J31" s="157"/>
      <c r="K31" s="154" t="s">
        <v>37</v>
      </c>
      <c r="L31" s="153">
        <f>L18</f>
        <v>0</v>
      </c>
      <c r="M31" s="153"/>
      <c r="N31" s="154" t="s">
        <v>36</v>
      </c>
      <c r="O31" s="157">
        <f>Q18</f>
        <v>0</v>
      </c>
      <c r="P31" s="157"/>
      <c r="Q31" s="154" t="s">
        <v>37</v>
      </c>
      <c r="R31" s="153">
        <f>L19</f>
        <v>0</v>
      </c>
      <c r="S31" s="153"/>
      <c r="T31" s="154" t="s">
        <v>36</v>
      </c>
      <c r="U31" s="157">
        <f>Q19</f>
        <v>0</v>
      </c>
      <c r="V31" s="157"/>
      <c r="W31" s="154" t="s">
        <v>37</v>
      </c>
      <c r="X31" s="153">
        <f>L20</f>
        <v>0</v>
      </c>
      <c r="Y31" s="153"/>
      <c r="Z31" s="154" t="s">
        <v>36</v>
      </c>
      <c r="AA31" s="157">
        <f>Q20</f>
        <v>0</v>
      </c>
      <c r="AB31" s="157"/>
      <c r="AC31" s="158" t="s">
        <v>38</v>
      </c>
      <c r="AD31" s="158"/>
      <c r="AE31" s="153">
        <f>L16</f>
        <v>0</v>
      </c>
      <c r="AF31" s="153"/>
      <c r="AG31" s="153"/>
      <c r="AH31" s="153"/>
      <c r="AI31" s="153"/>
      <c r="AJ31" s="153"/>
      <c r="AK31" s="153"/>
      <c r="AL31" s="153"/>
      <c r="AM31" s="153"/>
      <c r="AN31" s="153"/>
      <c r="AO31" s="153"/>
      <c r="AP31" s="2"/>
      <c r="AQ31" s="12" t="s">
        <v>29</v>
      </c>
      <c r="AR31" s="12" t="s">
        <v>30</v>
      </c>
      <c r="AS31" s="12" t="s">
        <v>50</v>
      </c>
      <c r="AT31" s="12" t="s">
        <v>51</v>
      </c>
      <c r="AU31" s="12" t="s">
        <v>52</v>
      </c>
      <c r="AV31" s="10"/>
      <c r="AW31" s="12" t="s">
        <v>53</v>
      </c>
    </row>
    <row r="32" spans="1:49" x14ac:dyDescent="0.4">
      <c r="A32" s="2"/>
      <c r="B32" s="81"/>
      <c r="C32" s="2"/>
      <c r="D32" s="154"/>
      <c r="E32" s="154"/>
      <c r="F32" s="154">
        <v>100</v>
      </c>
      <c r="G32" s="154"/>
      <c r="H32" s="154"/>
      <c r="I32" s="155">
        <f>N17</f>
        <v>0</v>
      </c>
      <c r="J32" s="155"/>
      <c r="K32" s="154"/>
      <c r="L32" s="154">
        <v>100</v>
      </c>
      <c r="M32" s="154"/>
      <c r="N32" s="154"/>
      <c r="O32" s="155">
        <f>N18</f>
        <v>0</v>
      </c>
      <c r="P32" s="155"/>
      <c r="Q32" s="154"/>
      <c r="R32" s="154">
        <v>100</v>
      </c>
      <c r="S32" s="154"/>
      <c r="T32" s="154"/>
      <c r="U32" s="155">
        <f>N19</f>
        <v>0</v>
      </c>
      <c r="V32" s="155"/>
      <c r="W32" s="154"/>
      <c r="X32" s="154">
        <v>100</v>
      </c>
      <c r="Y32" s="154"/>
      <c r="Z32" s="154"/>
      <c r="AA32" s="155">
        <f>N20</f>
        <v>0</v>
      </c>
      <c r="AB32" s="155"/>
      <c r="AC32" s="158"/>
      <c r="AD32" s="158"/>
      <c r="AE32" s="156">
        <f>L17</f>
        <v>0</v>
      </c>
      <c r="AF32" s="156"/>
      <c r="AG32" s="58" t="s">
        <v>37</v>
      </c>
      <c r="AH32" s="159">
        <f>L18</f>
        <v>0</v>
      </c>
      <c r="AI32" s="159"/>
      <c r="AJ32" s="58" t="s">
        <v>37</v>
      </c>
      <c r="AK32" s="156">
        <f>L19</f>
        <v>0</v>
      </c>
      <c r="AL32" s="156"/>
      <c r="AM32" s="58" t="s">
        <v>35</v>
      </c>
      <c r="AN32" s="156">
        <f>L20</f>
        <v>0</v>
      </c>
      <c r="AO32" s="156"/>
      <c r="AP32" s="2"/>
      <c r="AQ32" s="12">
        <f>IF(F31=0,0,F31/F32*I31/I32)</f>
        <v>0</v>
      </c>
      <c r="AR32" s="12">
        <f>IF(L31=0,0,L31/L32*O31/O32)</f>
        <v>0</v>
      </c>
      <c r="AS32" s="12">
        <f>IF(R31=0,0,R31/R32*U31/U32)</f>
        <v>0</v>
      </c>
      <c r="AT32" s="12">
        <f>IF(X31=0,0,X31/X32*AA31/AA32)</f>
        <v>0</v>
      </c>
      <c r="AU32" s="12">
        <f>IF(AE31=0,0,AE31/(AE32+AH32+AK32+AN32))</f>
        <v>0</v>
      </c>
      <c r="AV32" s="10"/>
      <c r="AW32" s="12">
        <f>(AQ32+AR32+AS32+AT32)*AU32</f>
        <v>0</v>
      </c>
    </row>
    <row r="33" spans="1:49" ht="7.5" customHeight="1" x14ac:dyDescent="0.4">
      <c r="A33" s="2"/>
      <c r="B33" s="81"/>
      <c r="C33" s="2"/>
      <c r="D33" s="10"/>
      <c r="E33" s="10"/>
      <c r="F33" s="10"/>
      <c r="G33" s="10"/>
      <c r="H33" s="10"/>
      <c r="I33" s="13"/>
      <c r="J33" s="13"/>
      <c r="K33" s="10"/>
      <c r="L33" s="10"/>
      <c r="M33" s="10"/>
      <c r="N33" s="10"/>
      <c r="O33" s="13"/>
      <c r="P33" s="10"/>
      <c r="Q33" s="10"/>
      <c r="R33" s="10"/>
      <c r="S33" s="10"/>
      <c r="T33" s="10"/>
      <c r="U33" s="13"/>
      <c r="V33" s="10"/>
      <c r="W33" s="14"/>
      <c r="X33" s="14"/>
      <c r="Y33" s="10"/>
      <c r="Z33" s="10"/>
      <c r="AA33" s="2"/>
      <c r="AB33" s="10"/>
      <c r="AC33" s="10"/>
      <c r="AD33" s="2"/>
      <c r="AE33" s="10"/>
      <c r="AF33" s="10"/>
      <c r="AG33" s="2"/>
      <c r="AH33" s="2"/>
      <c r="AI33" s="2"/>
      <c r="AJ33" s="2"/>
      <c r="AK33" s="2"/>
      <c r="AL33" s="2"/>
      <c r="AM33" s="2"/>
      <c r="AN33" s="2"/>
      <c r="AO33" s="2"/>
      <c r="AP33" s="2"/>
      <c r="AQ33" s="10"/>
      <c r="AR33" s="10"/>
      <c r="AS33" s="10"/>
      <c r="AT33" s="10"/>
      <c r="AU33" s="10"/>
      <c r="AV33" s="10"/>
      <c r="AW33" s="2"/>
    </row>
    <row r="34" spans="1:49" ht="18.75" customHeight="1" x14ac:dyDescent="0.4">
      <c r="A34" s="2"/>
      <c r="B34" s="81"/>
      <c r="C34" s="2"/>
      <c r="D34" s="160" t="s">
        <v>37</v>
      </c>
      <c r="E34" s="160"/>
      <c r="F34" s="161">
        <f>L21</f>
        <v>0</v>
      </c>
      <c r="G34" s="161"/>
      <c r="H34" s="160" t="s">
        <v>36</v>
      </c>
      <c r="I34" s="162">
        <f>Q21</f>
        <v>0</v>
      </c>
      <c r="J34" s="162"/>
      <c r="K34" s="2"/>
      <c r="L34" s="2"/>
      <c r="M34" s="163" t="s">
        <v>35</v>
      </c>
      <c r="N34" s="163"/>
      <c r="O34" s="164">
        <v>100</v>
      </c>
      <c r="P34" s="164"/>
      <c r="Q34" s="15" t="s">
        <v>54</v>
      </c>
      <c r="R34" s="165">
        <f>L7</f>
        <v>0</v>
      </c>
      <c r="S34" s="165"/>
      <c r="T34" s="15" t="s">
        <v>55</v>
      </c>
      <c r="U34" s="143">
        <f>L11</f>
        <v>0</v>
      </c>
      <c r="V34" s="143"/>
      <c r="W34" s="15" t="s">
        <v>56</v>
      </c>
      <c r="X34" s="153">
        <f>L16</f>
        <v>0</v>
      </c>
      <c r="Y34" s="153"/>
      <c r="Z34" s="15" t="s">
        <v>54</v>
      </c>
      <c r="AA34" s="161">
        <f>L21</f>
        <v>0</v>
      </c>
      <c r="AB34" s="161"/>
      <c r="AC34" s="2"/>
      <c r="AP34" s="8"/>
      <c r="AQ34" s="12" t="s">
        <v>29</v>
      </c>
      <c r="AR34" s="12" t="s">
        <v>30</v>
      </c>
      <c r="AS34" s="12" t="s">
        <v>50</v>
      </c>
      <c r="AT34" s="12" t="s">
        <v>51</v>
      </c>
      <c r="AU34" s="12"/>
      <c r="AV34" s="10"/>
      <c r="AW34" s="12" t="s">
        <v>144</v>
      </c>
    </row>
    <row r="35" spans="1:49" ht="19.5" customHeight="1" x14ac:dyDescent="0.4">
      <c r="A35" s="2"/>
      <c r="B35" s="81"/>
      <c r="C35" s="2"/>
      <c r="D35" s="160"/>
      <c r="E35" s="160"/>
      <c r="F35" s="160">
        <v>100</v>
      </c>
      <c r="G35" s="160"/>
      <c r="H35" s="160"/>
      <c r="I35" s="166">
        <f>N21</f>
        <v>0</v>
      </c>
      <c r="J35" s="166"/>
      <c r="K35" s="2"/>
      <c r="L35" s="2"/>
      <c r="M35" s="163"/>
      <c r="N35" s="163"/>
      <c r="O35" s="167">
        <v>100</v>
      </c>
      <c r="P35" s="167"/>
      <c r="Q35" s="167"/>
      <c r="R35" s="167"/>
      <c r="S35" s="167"/>
      <c r="T35" s="167"/>
      <c r="U35" s="167"/>
      <c r="V35" s="167"/>
      <c r="W35" s="167"/>
      <c r="X35" s="167"/>
      <c r="Y35" s="167"/>
      <c r="Z35" s="167"/>
      <c r="AA35" s="167"/>
      <c r="AB35" s="167"/>
      <c r="AC35" s="2"/>
      <c r="AP35" s="8"/>
      <c r="AQ35" s="12">
        <f>IF(F37=0,0,F37/F38*I37/I38)</f>
        <v>0</v>
      </c>
      <c r="AR35" s="12">
        <f>IF(L37=0,0,L37/L38*O37/O38)</f>
        <v>0</v>
      </c>
      <c r="AS35" s="12">
        <f>IF(R37=0,0,R37/R38*U37/U38)</f>
        <v>0</v>
      </c>
      <c r="AT35" s="12">
        <f>IF(X37=0,0,X37/X38*AA37/AA38)</f>
        <v>0</v>
      </c>
      <c r="AU35" s="12"/>
      <c r="AV35" s="10"/>
      <c r="AW35" s="12">
        <f>(AQ35+AR35+AS35+AT35)</f>
        <v>0</v>
      </c>
    </row>
    <row r="36" spans="1:49" ht="7.5" customHeight="1" thickBot="1" x14ac:dyDescent="0.45">
      <c r="B36" s="81"/>
    </row>
    <row r="37" spans="1:49" ht="18.75" customHeight="1" x14ac:dyDescent="0.4">
      <c r="A37" s="2"/>
      <c r="B37" s="81"/>
      <c r="C37" s="2"/>
      <c r="D37" s="284" t="s">
        <v>145</v>
      </c>
      <c r="E37" s="136"/>
      <c r="F37" s="149">
        <f>F31*AM17</f>
        <v>0</v>
      </c>
      <c r="G37" s="149"/>
      <c r="H37" s="136" t="s">
        <v>34</v>
      </c>
      <c r="I37" s="149">
        <f>IF(AM17=0,0,I31)</f>
        <v>0</v>
      </c>
      <c r="J37" s="149"/>
      <c r="K37" s="136" t="s">
        <v>35</v>
      </c>
      <c r="L37" s="149">
        <f>L31*AM18</f>
        <v>0</v>
      </c>
      <c r="M37" s="149"/>
      <c r="N37" s="136" t="s">
        <v>34</v>
      </c>
      <c r="O37" s="149">
        <f>IF(AM18=0,0,O31)</f>
        <v>0</v>
      </c>
      <c r="P37" s="149"/>
      <c r="Q37" s="136" t="s">
        <v>35</v>
      </c>
      <c r="R37" s="149">
        <f>R31*AM19</f>
        <v>0</v>
      </c>
      <c r="S37" s="149"/>
      <c r="T37" s="136" t="s">
        <v>34</v>
      </c>
      <c r="U37" s="149">
        <f>IF(AM19=0,0,U31)</f>
        <v>0</v>
      </c>
      <c r="V37" s="149"/>
      <c r="W37" s="136" t="s">
        <v>35</v>
      </c>
      <c r="X37" s="149">
        <f>X31*AM20</f>
        <v>0</v>
      </c>
      <c r="Y37" s="149"/>
      <c r="Z37" s="136" t="s">
        <v>34</v>
      </c>
      <c r="AA37" s="149">
        <f>IF(AM20=0,0,AA31)</f>
        <v>0</v>
      </c>
      <c r="AB37" s="149"/>
      <c r="AC37" s="150" t="s">
        <v>152</v>
      </c>
      <c r="AD37" s="150"/>
      <c r="AE37" s="145" t="s">
        <v>151</v>
      </c>
      <c r="AF37" s="145"/>
      <c r="AG37" s="146" t="e">
        <f>IF(AW35=0,ROUNDUP(AW38,3-INT(LOG(AW38))),ROUNDUP(AW38,0))</f>
        <v>#NUM!</v>
      </c>
      <c r="AH37" s="146"/>
      <c r="AI37" s="146"/>
      <c r="AJ37" s="146"/>
      <c r="AK37" s="146"/>
      <c r="AL37" s="146"/>
      <c r="AM37" s="147" t="s">
        <v>174</v>
      </c>
      <c r="AN37" s="148"/>
      <c r="AO37" s="148"/>
      <c r="AP37" s="148"/>
      <c r="AQ37" s="12" t="s">
        <v>57</v>
      </c>
      <c r="AR37" s="12"/>
      <c r="AS37" s="12"/>
      <c r="AT37" s="12"/>
      <c r="AU37" s="12" t="s">
        <v>58</v>
      </c>
      <c r="AV37" s="10"/>
      <c r="AW37" s="16" t="s">
        <v>59</v>
      </c>
    </row>
    <row r="38" spans="1:49" ht="18.75" customHeight="1" thickBot="1" x14ac:dyDescent="0.45">
      <c r="A38" s="2"/>
      <c r="B38" s="82"/>
      <c r="C38" s="2"/>
      <c r="D38" s="136"/>
      <c r="E38" s="136"/>
      <c r="F38" s="136">
        <v>100</v>
      </c>
      <c r="G38" s="136"/>
      <c r="H38" s="136"/>
      <c r="I38" s="151">
        <f>IF(AM17=0,0,I32)</f>
        <v>0</v>
      </c>
      <c r="J38" s="151"/>
      <c r="K38" s="136"/>
      <c r="L38" s="136">
        <v>100</v>
      </c>
      <c r="M38" s="136"/>
      <c r="N38" s="136"/>
      <c r="O38" s="152">
        <f>IF(AM18=0,0,O32)</f>
        <v>0</v>
      </c>
      <c r="P38" s="152"/>
      <c r="Q38" s="136"/>
      <c r="R38" s="136">
        <v>100</v>
      </c>
      <c r="S38" s="136"/>
      <c r="T38" s="136"/>
      <c r="U38" s="151">
        <f>IF(AM19=0,0,U32)</f>
        <v>0</v>
      </c>
      <c r="V38" s="151"/>
      <c r="W38" s="136"/>
      <c r="X38" s="136">
        <v>100</v>
      </c>
      <c r="Y38" s="136"/>
      <c r="Z38" s="136"/>
      <c r="AA38" s="152">
        <f>IF(AM20=0,0,AA32)</f>
        <v>0</v>
      </c>
      <c r="AB38" s="152"/>
      <c r="AC38" s="150"/>
      <c r="AD38" s="150"/>
      <c r="AE38" s="145"/>
      <c r="AF38" s="145"/>
      <c r="AG38" s="146"/>
      <c r="AH38" s="146"/>
      <c r="AI38" s="146"/>
      <c r="AJ38" s="146"/>
      <c r="AK38" s="146"/>
      <c r="AL38" s="146"/>
      <c r="AM38" s="148"/>
      <c r="AN38" s="148"/>
      <c r="AO38" s="148"/>
      <c r="AP38" s="148"/>
      <c r="AQ38" s="12">
        <f>IF(F34=0,0,F34/F35*I34/I35)</f>
        <v>0</v>
      </c>
      <c r="AR38" s="12"/>
      <c r="AS38" s="12"/>
      <c r="AT38" s="12"/>
      <c r="AU38" s="12">
        <f>(O34-R34-U34-X34-AA34)/O35</f>
        <v>1</v>
      </c>
      <c r="AV38" s="10"/>
      <c r="AW38" s="55">
        <f>E23*(AW26+AW29+AW32+AQ38+AU38-AW35)</f>
        <v>0</v>
      </c>
    </row>
    <row r="39" spans="1:49" ht="18.75" customHeight="1" x14ac:dyDescent="0.4">
      <c r="A39" s="2"/>
      <c r="B39" s="2"/>
      <c r="C39" s="2"/>
      <c r="D39" s="72"/>
      <c r="E39" s="72"/>
      <c r="F39" s="72"/>
      <c r="G39" s="72"/>
      <c r="H39" s="72"/>
      <c r="I39" s="102"/>
      <c r="J39" s="102"/>
      <c r="K39" s="72"/>
      <c r="L39" s="72"/>
      <c r="M39" s="72"/>
      <c r="N39" s="72"/>
      <c r="O39" s="102"/>
      <c r="P39" s="102"/>
      <c r="Q39" s="72"/>
      <c r="R39" s="72"/>
      <c r="S39" s="72"/>
      <c r="T39" s="72"/>
      <c r="U39" s="102"/>
      <c r="V39" s="102"/>
      <c r="W39" s="72"/>
      <c r="X39" s="72"/>
      <c r="Y39" s="72"/>
      <c r="Z39" s="72"/>
      <c r="AA39" s="102"/>
      <c r="AB39" s="102"/>
      <c r="AC39" s="73"/>
      <c r="AD39" s="73"/>
      <c r="AE39" s="72"/>
      <c r="AF39" s="72"/>
      <c r="AG39" s="103"/>
      <c r="AH39" s="103"/>
      <c r="AI39" s="103"/>
      <c r="AJ39" s="103"/>
      <c r="AK39" s="103"/>
      <c r="AL39" s="103"/>
      <c r="AM39" s="72"/>
      <c r="AN39" s="72"/>
      <c r="AO39" s="72"/>
      <c r="AP39" s="72"/>
      <c r="AQ39" s="72"/>
      <c r="AR39" s="72"/>
      <c r="AS39" s="72"/>
      <c r="AT39" s="72"/>
      <c r="AU39" s="72"/>
      <c r="AV39" s="72"/>
      <c r="AW39" s="101"/>
    </row>
    <row r="40" spans="1:49" x14ac:dyDescent="0.4">
      <c r="A40" s="277" t="s">
        <v>186</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17"/>
      <c r="AR40" s="17"/>
      <c r="AS40" s="17"/>
      <c r="AT40" s="17"/>
      <c r="AU40" s="17"/>
      <c r="AV40" s="17"/>
    </row>
    <row r="41" spans="1:49" x14ac:dyDescent="0.4">
      <c r="A41" s="278" t="s">
        <v>188</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row>
    <row r="42" spans="1:49" x14ac:dyDescent="0.4">
      <c r="A42" s="278" t="s">
        <v>187</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row>
  </sheetData>
  <mergeCells count="248">
    <mergeCell ref="A40:AP40"/>
    <mergeCell ref="A41:AP41"/>
    <mergeCell ref="A42:AP42"/>
    <mergeCell ref="AB2:AO2"/>
    <mergeCell ref="AB3:AO3"/>
    <mergeCell ref="AB4:AO4"/>
    <mergeCell ref="AJ16:AL16"/>
    <mergeCell ref="AG19:AI19"/>
    <mergeCell ref="AJ19:AL19"/>
    <mergeCell ref="AA6:AC6"/>
    <mergeCell ref="AB9:AC9"/>
    <mergeCell ref="AB11:AC11"/>
    <mergeCell ref="AD14:AO14"/>
    <mergeCell ref="AB14:AC14"/>
    <mergeCell ref="D37:E38"/>
    <mergeCell ref="F37:G37"/>
    <mergeCell ref="H37:H38"/>
    <mergeCell ref="I37:J37"/>
    <mergeCell ref="K37:K38"/>
    <mergeCell ref="L37:M37"/>
    <mergeCell ref="N37:N38"/>
    <mergeCell ref="O37:P37"/>
    <mergeCell ref="Q37:Q38"/>
    <mergeCell ref="F38:G38"/>
    <mergeCell ref="I38:J38"/>
    <mergeCell ref="L38:M38"/>
    <mergeCell ref="O38:P38"/>
    <mergeCell ref="N7:P7"/>
    <mergeCell ref="Q7:S7"/>
    <mergeCell ref="U7:W7"/>
    <mergeCell ref="X7:Z7"/>
    <mergeCell ref="A2:I3"/>
    <mergeCell ref="D4:G4"/>
    <mergeCell ref="A6:B6"/>
    <mergeCell ref="C6:J6"/>
    <mergeCell ref="K6:M6"/>
    <mergeCell ref="Q6:S6"/>
    <mergeCell ref="K2:M2"/>
    <mergeCell ref="K4:M4"/>
    <mergeCell ref="X2:Z2"/>
    <mergeCell ref="N2:W2"/>
    <mergeCell ref="N3:W3"/>
    <mergeCell ref="N4:W4"/>
    <mergeCell ref="C9:J9"/>
    <mergeCell ref="N9:P9"/>
    <mergeCell ref="Q9:S9"/>
    <mergeCell ref="U9:W9"/>
    <mergeCell ref="X9:Z9"/>
    <mergeCell ref="C8:J8"/>
    <mergeCell ref="N8:P8"/>
    <mergeCell ref="Q8:S8"/>
    <mergeCell ref="U8:W8"/>
    <mergeCell ref="X8:Z8"/>
    <mergeCell ref="N11:P11"/>
    <mergeCell ref="Q11:S11"/>
    <mergeCell ref="U11:W11"/>
    <mergeCell ref="X11:Z11"/>
    <mergeCell ref="C10:J10"/>
    <mergeCell ref="N10:P10"/>
    <mergeCell ref="Q10:S10"/>
    <mergeCell ref="U10:W10"/>
    <mergeCell ref="X10:Z10"/>
    <mergeCell ref="C13:J13"/>
    <mergeCell ref="N13:P13"/>
    <mergeCell ref="Q13:S13"/>
    <mergeCell ref="U13:W13"/>
    <mergeCell ref="X13:Z13"/>
    <mergeCell ref="C12:J12"/>
    <mergeCell ref="N12:P12"/>
    <mergeCell ref="Q12:S12"/>
    <mergeCell ref="U12:W12"/>
    <mergeCell ref="X12:Z12"/>
    <mergeCell ref="C15:J15"/>
    <mergeCell ref="N15:P15"/>
    <mergeCell ref="Q15:S15"/>
    <mergeCell ref="U15:W15"/>
    <mergeCell ref="X15:Z15"/>
    <mergeCell ref="C14:J14"/>
    <mergeCell ref="N14:P14"/>
    <mergeCell ref="Q14:S14"/>
    <mergeCell ref="U14:W14"/>
    <mergeCell ref="X14:Z14"/>
    <mergeCell ref="N16:P16"/>
    <mergeCell ref="Q16:S16"/>
    <mergeCell ref="AD16:AF16"/>
    <mergeCell ref="AG16:AI16"/>
    <mergeCell ref="AD18:AF18"/>
    <mergeCell ref="AG18:AI18"/>
    <mergeCell ref="AJ18:AL18"/>
    <mergeCell ref="C17:J17"/>
    <mergeCell ref="N17:P17"/>
    <mergeCell ref="Q17:S17"/>
    <mergeCell ref="AA17:AC17"/>
    <mergeCell ref="AD17:AF17"/>
    <mergeCell ref="AG17:AI17"/>
    <mergeCell ref="AJ17:AL17"/>
    <mergeCell ref="C19:J19"/>
    <mergeCell ref="N19:P19"/>
    <mergeCell ref="Q19:S19"/>
    <mergeCell ref="AA19:AC19"/>
    <mergeCell ref="AD19:AF19"/>
    <mergeCell ref="C18:J18"/>
    <mergeCell ref="N18:P18"/>
    <mergeCell ref="Q18:S18"/>
    <mergeCell ref="AA18:AC18"/>
    <mergeCell ref="U19:Z19"/>
    <mergeCell ref="C21:J21"/>
    <mergeCell ref="N21:P21"/>
    <mergeCell ref="Q21:S21"/>
    <mergeCell ref="C20:J20"/>
    <mergeCell ref="N20:P20"/>
    <mergeCell ref="Q20:S20"/>
    <mergeCell ref="AA20:AC20"/>
    <mergeCell ref="AD20:AF20"/>
    <mergeCell ref="AG20:AI20"/>
    <mergeCell ref="U20:Z20"/>
    <mergeCell ref="A23:C23"/>
    <mergeCell ref="E23:G23"/>
    <mergeCell ref="D25:E26"/>
    <mergeCell ref="F25:G25"/>
    <mergeCell ref="H25:H26"/>
    <mergeCell ref="I25:J25"/>
    <mergeCell ref="K25:K26"/>
    <mergeCell ref="U25:V25"/>
    <mergeCell ref="W25:X26"/>
    <mergeCell ref="Y25:AF25"/>
    <mergeCell ref="F26:G26"/>
    <mergeCell ref="I26:J26"/>
    <mergeCell ref="L26:M26"/>
    <mergeCell ref="O26:P26"/>
    <mergeCell ref="R26:S26"/>
    <mergeCell ref="U26:V26"/>
    <mergeCell ref="Y26:Z26"/>
    <mergeCell ref="L25:M25"/>
    <mergeCell ref="N25:N26"/>
    <mergeCell ref="O25:P25"/>
    <mergeCell ref="Q25:Q26"/>
    <mergeCell ref="R25:S25"/>
    <mergeCell ref="T25:T26"/>
    <mergeCell ref="AE26:AF26"/>
    <mergeCell ref="AB26:AC26"/>
    <mergeCell ref="T31:T32"/>
    <mergeCell ref="AA29:AB29"/>
    <mergeCell ref="D28:E29"/>
    <mergeCell ref="F28:G28"/>
    <mergeCell ref="H28:H29"/>
    <mergeCell ref="I28:J28"/>
    <mergeCell ref="K28:K29"/>
    <mergeCell ref="L28:M28"/>
    <mergeCell ref="N28:N29"/>
    <mergeCell ref="O28:P28"/>
    <mergeCell ref="D31:E32"/>
    <mergeCell ref="F31:G31"/>
    <mergeCell ref="H31:H32"/>
    <mergeCell ref="I31:J31"/>
    <mergeCell ref="K31:K32"/>
    <mergeCell ref="F29:G29"/>
    <mergeCell ref="I29:J29"/>
    <mergeCell ref="L29:M29"/>
    <mergeCell ref="O29:P29"/>
    <mergeCell ref="D34:E35"/>
    <mergeCell ref="F34:G34"/>
    <mergeCell ref="H34:H35"/>
    <mergeCell ref="I34:J34"/>
    <mergeCell ref="M34:N35"/>
    <mergeCell ref="O34:P34"/>
    <mergeCell ref="R34:S34"/>
    <mergeCell ref="F35:G35"/>
    <mergeCell ref="I35:J35"/>
    <mergeCell ref="O35:AB35"/>
    <mergeCell ref="U34:V34"/>
    <mergeCell ref="X34:Y34"/>
    <mergeCell ref="AA34:AB34"/>
    <mergeCell ref="AE31:AO31"/>
    <mergeCell ref="F32:G32"/>
    <mergeCell ref="I32:J32"/>
    <mergeCell ref="L32:M32"/>
    <mergeCell ref="O32:P32"/>
    <mergeCell ref="R32:S32"/>
    <mergeCell ref="U32:V32"/>
    <mergeCell ref="X32:Y32"/>
    <mergeCell ref="AA32:AB32"/>
    <mergeCell ref="AE32:AF32"/>
    <mergeCell ref="U31:V31"/>
    <mergeCell ref="W31:W32"/>
    <mergeCell ref="X31:Y31"/>
    <mergeCell ref="Z31:Z32"/>
    <mergeCell ref="AA31:AB31"/>
    <mergeCell ref="AC31:AD32"/>
    <mergeCell ref="L31:M31"/>
    <mergeCell ref="AH32:AI32"/>
    <mergeCell ref="AK32:AL32"/>
    <mergeCell ref="AN32:AO32"/>
    <mergeCell ref="N31:N32"/>
    <mergeCell ref="O31:P31"/>
    <mergeCell ref="Q31:Q32"/>
    <mergeCell ref="R31:S31"/>
    <mergeCell ref="AE37:AF38"/>
    <mergeCell ref="AG37:AL38"/>
    <mergeCell ref="AM37:AP38"/>
    <mergeCell ref="R37:S37"/>
    <mergeCell ref="T37:T38"/>
    <mergeCell ref="U37:V37"/>
    <mergeCell ref="W37:W38"/>
    <mergeCell ref="X37:Y37"/>
    <mergeCell ref="Z37:Z38"/>
    <mergeCell ref="AA37:AB37"/>
    <mergeCell ref="AC37:AD38"/>
    <mergeCell ref="R38:S38"/>
    <mergeCell ref="U38:V38"/>
    <mergeCell ref="X38:Y38"/>
    <mergeCell ref="AA38:AB38"/>
    <mergeCell ref="N6:P6"/>
    <mergeCell ref="U16:Z16"/>
    <mergeCell ref="U17:Z17"/>
    <mergeCell ref="U18:Z18"/>
    <mergeCell ref="AM16:AO16"/>
    <mergeCell ref="AM17:AO17"/>
    <mergeCell ref="AM18:AO18"/>
    <mergeCell ref="AE29:AF29"/>
    <mergeCell ref="AH29:AI29"/>
    <mergeCell ref="AK29:AL29"/>
    <mergeCell ref="AN29:AO29"/>
    <mergeCell ref="Z28:Z29"/>
    <mergeCell ref="AA28:AB28"/>
    <mergeCell ref="AC28:AD29"/>
    <mergeCell ref="AE28:AO28"/>
    <mergeCell ref="W28:W29"/>
    <mergeCell ref="X28:Y28"/>
    <mergeCell ref="X29:Y29"/>
    <mergeCell ref="R29:S29"/>
    <mergeCell ref="U29:V29"/>
    <mergeCell ref="Q28:Q29"/>
    <mergeCell ref="R28:S28"/>
    <mergeCell ref="T28:T29"/>
    <mergeCell ref="U28:V28"/>
    <mergeCell ref="AM19:AO19"/>
    <mergeCell ref="AM20:AO20"/>
    <mergeCell ref="AA16:AC16"/>
    <mergeCell ref="T21:Z21"/>
    <mergeCell ref="AA21:AL21"/>
    <mergeCell ref="AM21:AO21"/>
    <mergeCell ref="U6:Z6"/>
    <mergeCell ref="AA11:AA15"/>
    <mergeCell ref="AD6:AP8"/>
    <mergeCell ref="AD9:AP10"/>
    <mergeCell ref="AD11:AP13"/>
    <mergeCell ref="AJ20:AL20"/>
  </mergeCells>
  <phoneticPr fontId="2"/>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2"/>
  <sheetViews>
    <sheetView view="pageBreakPreview" zoomScale="70" zoomScaleNormal="100" zoomScaleSheetLayoutView="70" workbookViewId="0">
      <selection activeCell="A2" sqref="A2:I3"/>
    </sheetView>
  </sheetViews>
  <sheetFormatPr defaultRowHeight="18.75" x14ac:dyDescent="0.4"/>
  <cols>
    <col min="1" max="11" width="4.125" style="3" customWidth="1"/>
    <col min="12" max="12" width="4.5" style="3" customWidth="1"/>
    <col min="13" max="41" width="4.125" style="3" customWidth="1"/>
    <col min="42" max="42" width="3.875" style="3" customWidth="1"/>
    <col min="43" max="47" width="7.25" style="3" customWidth="1"/>
    <col min="48" max="48" width="1.375" style="3" customWidth="1"/>
    <col min="49" max="49" width="14.125" style="3" customWidth="1"/>
    <col min="50" max="55" width="9" style="3"/>
    <col min="56" max="56" width="9.375" style="3" bestFit="1" customWidth="1"/>
    <col min="57" max="16384" width="9" style="3"/>
  </cols>
  <sheetData>
    <row r="1" spans="1:44" x14ac:dyDescent="0.4">
      <c r="A1" s="1" t="s">
        <v>190</v>
      </c>
    </row>
    <row r="2" spans="1:44" ht="18.75" customHeight="1" x14ac:dyDescent="0.4">
      <c r="A2" s="264" t="s">
        <v>110</v>
      </c>
      <c r="B2" s="264"/>
      <c r="C2" s="264"/>
      <c r="D2" s="264"/>
      <c r="E2" s="264"/>
      <c r="F2" s="264"/>
      <c r="G2" s="264"/>
      <c r="H2" s="264"/>
      <c r="I2" s="264"/>
      <c r="J2" s="2"/>
      <c r="K2" s="273" t="s">
        <v>60</v>
      </c>
      <c r="L2" s="273"/>
      <c r="M2" s="273"/>
      <c r="N2" s="274"/>
      <c r="O2" s="274"/>
      <c r="P2" s="274"/>
      <c r="Q2" s="274"/>
      <c r="R2" s="274"/>
      <c r="S2" s="274"/>
      <c r="T2" s="274"/>
      <c r="U2" s="274"/>
      <c r="V2" s="274"/>
      <c r="W2" s="274"/>
      <c r="X2" s="273" t="s">
        <v>1</v>
      </c>
      <c r="Y2" s="273"/>
      <c r="Z2" s="273"/>
      <c r="AA2" s="4" t="s">
        <v>125</v>
      </c>
      <c r="AB2" s="279"/>
      <c r="AC2" s="279"/>
      <c r="AD2" s="279"/>
      <c r="AE2" s="279"/>
      <c r="AF2" s="279"/>
      <c r="AG2" s="279"/>
      <c r="AH2" s="279"/>
      <c r="AI2" s="279"/>
      <c r="AJ2" s="279"/>
      <c r="AK2" s="279"/>
      <c r="AL2" s="279"/>
      <c r="AM2" s="279"/>
      <c r="AN2" s="279"/>
      <c r="AO2" s="279"/>
      <c r="AP2" s="2"/>
      <c r="AQ2" s="2"/>
      <c r="AR2" s="2"/>
    </row>
    <row r="3" spans="1:44" x14ac:dyDescent="0.4">
      <c r="A3" s="264"/>
      <c r="B3" s="264"/>
      <c r="C3" s="264"/>
      <c r="D3" s="264"/>
      <c r="E3" s="264"/>
      <c r="F3" s="264"/>
      <c r="G3" s="264"/>
      <c r="H3" s="264"/>
      <c r="I3" s="264"/>
      <c r="J3" s="2"/>
      <c r="N3" s="275"/>
      <c r="O3" s="275"/>
      <c r="P3" s="275"/>
      <c r="Q3" s="275"/>
      <c r="R3" s="275"/>
      <c r="S3" s="275"/>
      <c r="T3" s="275"/>
      <c r="U3" s="275"/>
      <c r="V3" s="275"/>
      <c r="W3" s="275"/>
      <c r="AA3" s="4" t="s">
        <v>126</v>
      </c>
      <c r="AB3" s="280"/>
      <c r="AC3" s="280"/>
      <c r="AD3" s="280"/>
      <c r="AE3" s="280"/>
      <c r="AF3" s="280"/>
      <c r="AG3" s="280"/>
      <c r="AH3" s="280"/>
      <c r="AI3" s="280"/>
      <c r="AJ3" s="280"/>
      <c r="AK3" s="280"/>
      <c r="AL3" s="280"/>
      <c r="AM3" s="280"/>
      <c r="AN3" s="280"/>
      <c r="AO3" s="280"/>
      <c r="AP3" s="2"/>
      <c r="AQ3" s="2"/>
      <c r="AR3" s="2"/>
    </row>
    <row r="4" spans="1:44" x14ac:dyDescent="0.4">
      <c r="A4" s="2" t="s">
        <v>61</v>
      </c>
      <c r="B4" s="2"/>
      <c r="C4" s="2"/>
      <c r="D4" s="265" t="s">
        <v>68</v>
      </c>
      <c r="E4" s="265"/>
      <c r="F4" s="265"/>
      <c r="G4" s="265"/>
      <c r="H4" s="2" t="s">
        <v>3</v>
      </c>
      <c r="I4" s="2"/>
      <c r="J4" s="2"/>
      <c r="K4" s="273" t="s">
        <v>62</v>
      </c>
      <c r="L4" s="273"/>
      <c r="M4" s="273"/>
      <c r="N4" s="276"/>
      <c r="O4" s="276"/>
      <c r="P4" s="276"/>
      <c r="Q4" s="276"/>
      <c r="R4" s="276"/>
      <c r="S4" s="276"/>
      <c r="T4" s="276"/>
      <c r="U4" s="276"/>
      <c r="V4" s="276"/>
      <c r="W4" s="276"/>
      <c r="X4" s="2"/>
      <c r="Y4" s="2"/>
      <c r="Z4" s="2"/>
      <c r="AA4" s="4" t="s">
        <v>127</v>
      </c>
      <c r="AB4" s="280"/>
      <c r="AC4" s="280"/>
      <c r="AD4" s="280"/>
      <c r="AE4" s="280"/>
      <c r="AF4" s="280"/>
      <c r="AG4" s="280"/>
      <c r="AH4" s="280"/>
      <c r="AI4" s="280"/>
      <c r="AJ4" s="280"/>
      <c r="AK4" s="280"/>
      <c r="AL4" s="280"/>
      <c r="AM4" s="280"/>
      <c r="AN4" s="280"/>
      <c r="AO4" s="280"/>
      <c r="AP4" s="2"/>
      <c r="AQ4" s="2"/>
      <c r="AR4" s="2"/>
    </row>
    <row r="5" spans="1:44" ht="10.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N5" s="2"/>
      <c r="AO5" s="2"/>
      <c r="AP5" s="2"/>
      <c r="AQ5" s="2"/>
    </row>
    <row r="6" spans="1:44" ht="18.75" customHeight="1" x14ac:dyDescent="0.4">
      <c r="A6" s="266"/>
      <c r="B6" s="267"/>
      <c r="C6" s="125" t="s">
        <v>4</v>
      </c>
      <c r="D6" s="126"/>
      <c r="E6" s="126"/>
      <c r="F6" s="126"/>
      <c r="G6" s="126"/>
      <c r="H6" s="126"/>
      <c r="I6" s="126"/>
      <c r="J6" s="127"/>
      <c r="K6" s="268" t="s">
        <v>65</v>
      </c>
      <c r="L6" s="167"/>
      <c r="M6" s="269"/>
      <c r="N6" s="125" t="s">
        <v>66</v>
      </c>
      <c r="O6" s="126"/>
      <c r="P6" s="127"/>
      <c r="Q6" s="270" t="s">
        <v>115</v>
      </c>
      <c r="R6" s="271"/>
      <c r="S6" s="272"/>
      <c r="T6" s="2"/>
      <c r="U6" s="119" t="s">
        <v>5</v>
      </c>
      <c r="V6" s="119"/>
      <c r="W6" s="119"/>
      <c r="X6" s="119"/>
      <c r="Y6" s="119"/>
      <c r="Z6" s="119"/>
      <c r="AA6" s="282" t="s">
        <v>162</v>
      </c>
      <c r="AB6" s="282"/>
      <c r="AC6" s="282"/>
      <c r="AD6" s="121" t="s">
        <v>164</v>
      </c>
      <c r="AE6" s="121"/>
      <c r="AF6" s="121"/>
      <c r="AG6" s="121"/>
      <c r="AH6" s="121"/>
      <c r="AI6" s="121"/>
      <c r="AJ6" s="121"/>
      <c r="AK6" s="121"/>
      <c r="AL6" s="121"/>
      <c r="AM6" s="121"/>
      <c r="AN6" s="121"/>
      <c r="AO6" s="121"/>
      <c r="AP6" s="121"/>
      <c r="AQ6" s="2"/>
    </row>
    <row r="7" spans="1:44" ht="20.25" customHeight="1" x14ac:dyDescent="0.4">
      <c r="A7" s="29" t="s">
        <v>6</v>
      </c>
      <c r="B7" s="32"/>
      <c r="C7" s="30" t="s">
        <v>7</v>
      </c>
      <c r="D7" s="33"/>
      <c r="E7" s="33"/>
      <c r="F7" s="33"/>
      <c r="G7" s="33"/>
      <c r="H7" s="33"/>
      <c r="I7" s="33"/>
      <c r="J7" s="33"/>
      <c r="K7" s="74"/>
      <c r="L7" s="91" t="s">
        <v>69</v>
      </c>
      <c r="M7" s="71"/>
      <c r="N7" s="257"/>
      <c r="O7" s="258"/>
      <c r="P7" s="259"/>
      <c r="Q7" s="257"/>
      <c r="R7" s="258"/>
      <c r="S7" s="260"/>
      <c r="T7" s="43" t="s">
        <v>180</v>
      </c>
      <c r="U7" s="261" t="s">
        <v>161</v>
      </c>
      <c r="V7" s="262"/>
      <c r="W7" s="262"/>
      <c r="X7" s="261" t="s">
        <v>17</v>
      </c>
      <c r="Y7" s="262"/>
      <c r="Z7" s="263"/>
      <c r="AD7" s="121"/>
      <c r="AE7" s="121"/>
      <c r="AF7" s="121"/>
      <c r="AG7" s="121"/>
      <c r="AH7" s="121"/>
      <c r="AI7" s="121"/>
      <c r="AJ7" s="121"/>
      <c r="AK7" s="121"/>
      <c r="AL7" s="121"/>
      <c r="AM7" s="121"/>
      <c r="AN7" s="121"/>
      <c r="AO7" s="121"/>
      <c r="AP7" s="121"/>
      <c r="AQ7" s="2"/>
    </row>
    <row r="8" spans="1:44" ht="18.75" customHeight="1" x14ac:dyDescent="0.4">
      <c r="A8" s="30"/>
      <c r="B8" s="39" t="s">
        <v>8</v>
      </c>
      <c r="C8" s="213"/>
      <c r="D8" s="214"/>
      <c r="E8" s="214"/>
      <c r="F8" s="214"/>
      <c r="G8" s="214"/>
      <c r="H8" s="214"/>
      <c r="I8" s="214"/>
      <c r="J8" s="214"/>
      <c r="K8" s="75"/>
      <c r="L8" s="92" t="s">
        <v>70</v>
      </c>
      <c r="M8" s="68"/>
      <c r="N8" s="285" t="s">
        <v>73</v>
      </c>
      <c r="O8" s="286"/>
      <c r="P8" s="287"/>
      <c r="Q8" s="285" t="s">
        <v>76</v>
      </c>
      <c r="R8" s="286"/>
      <c r="S8" s="288"/>
      <c r="T8" s="40" t="s">
        <v>8</v>
      </c>
      <c r="U8" s="241"/>
      <c r="V8" s="242"/>
      <c r="W8" s="243"/>
      <c r="X8" s="244"/>
      <c r="Y8" s="245"/>
      <c r="Z8" s="246"/>
      <c r="AA8" s="9"/>
      <c r="AB8" s="64"/>
      <c r="AC8" s="64"/>
      <c r="AD8" s="121"/>
      <c r="AE8" s="121"/>
      <c r="AF8" s="121"/>
      <c r="AG8" s="121"/>
      <c r="AH8" s="121"/>
      <c r="AI8" s="121"/>
      <c r="AJ8" s="121"/>
      <c r="AK8" s="121"/>
      <c r="AL8" s="121"/>
      <c r="AM8" s="121"/>
      <c r="AN8" s="121"/>
      <c r="AO8" s="121"/>
      <c r="AP8" s="121"/>
      <c r="AQ8" s="2"/>
    </row>
    <row r="9" spans="1:44" ht="18.75" customHeight="1" x14ac:dyDescent="0.4">
      <c r="A9" s="30"/>
      <c r="B9" s="39" t="s">
        <v>10</v>
      </c>
      <c r="C9" s="196"/>
      <c r="D9" s="197"/>
      <c r="E9" s="197"/>
      <c r="F9" s="197"/>
      <c r="G9" s="197"/>
      <c r="H9" s="197"/>
      <c r="I9" s="197"/>
      <c r="J9" s="197"/>
      <c r="K9" s="76"/>
      <c r="L9" s="93" t="s">
        <v>71</v>
      </c>
      <c r="M9" s="66"/>
      <c r="N9" s="292" t="s">
        <v>74</v>
      </c>
      <c r="O9" s="293"/>
      <c r="P9" s="294"/>
      <c r="Q9" s="292" t="s">
        <v>77</v>
      </c>
      <c r="R9" s="293"/>
      <c r="S9" s="295"/>
      <c r="T9" s="42" t="s">
        <v>10</v>
      </c>
      <c r="U9" s="235"/>
      <c r="V9" s="236"/>
      <c r="W9" s="237"/>
      <c r="X9" s="238"/>
      <c r="Y9" s="239"/>
      <c r="Z9" s="240"/>
      <c r="AA9" s="9"/>
      <c r="AB9" s="283" t="s">
        <v>165</v>
      </c>
      <c r="AC9" s="283"/>
      <c r="AD9" s="121" t="s">
        <v>175</v>
      </c>
      <c r="AE9" s="121"/>
      <c r="AF9" s="121"/>
      <c r="AG9" s="121"/>
      <c r="AH9" s="121"/>
      <c r="AI9" s="121"/>
      <c r="AJ9" s="121"/>
      <c r="AK9" s="121"/>
      <c r="AL9" s="121"/>
      <c r="AM9" s="121"/>
      <c r="AN9" s="121"/>
      <c r="AO9" s="121"/>
      <c r="AP9" s="121"/>
      <c r="AQ9" s="2"/>
    </row>
    <row r="10" spans="1:44" ht="18.75" customHeight="1" x14ac:dyDescent="0.4">
      <c r="A10" s="31"/>
      <c r="B10" s="39" t="s">
        <v>12</v>
      </c>
      <c r="C10" s="184"/>
      <c r="D10" s="185"/>
      <c r="E10" s="185"/>
      <c r="F10" s="185"/>
      <c r="G10" s="185"/>
      <c r="H10" s="185"/>
      <c r="I10" s="185"/>
      <c r="J10" s="185"/>
      <c r="K10" s="77"/>
      <c r="L10" s="94" t="s">
        <v>72</v>
      </c>
      <c r="M10" s="69"/>
      <c r="N10" s="289" t="s">
        <v>75</v>
      </c>
      <c r="O10" s="290"/>
      <c r="P10" s="291"/>
      <c r="Q10" s="289" t="s">
        <v>78</v>
      </c>
      <c r="R10" s="290"/>
      <c r="S10" s="296"/>
      <c r="T10" s="44" t="s">
        <v>12</v>
      </c>
      <c r="U10" s="224"/>
      <c r="V10" s="225"/>
      <c r="W10" s="225"/>
      <c r="X10" s="254"/>
      <c r="Y10" s="255"/>
      <c r="Z10" s="256"/>
      <c r="AA10" s="9"/>
      <c r="AB10" s="64"/>
      <c r="AC10" s="64"/>
      <c r="AD10" s="121"/>
      <c r="AE10" s="121"/>
      <c r="AF10" s="121"/>
      <c r="AG10" s="121"/>
      <c r="AH10" s="121"/>
      <c r="AI10" s="121"/>
      <c r="AJ10" s="121"/>
      <c r="AK10" s="121"/>
      <c r="AL10" s="121"/>
      <c r="AM10" s="121"/>
      <c r="AN10" s="121"/>
      <c r="AO10" s="121"/>
      <c r="AP10" s="121"/>
      <c r="AQ10" s="2"/>
    </row>
    <row r="11" spans="1:44" ht="18.75" customHeight="1" x14ac:dyDescent="0.4">
      <c r="A11" s="25" t="s">
        <v>15</v>
      </c>
      <c r="B11" s="27"/>
      <c r="C11" s="25" t="s">
        <v>16</v>
      </c>
      <c r="D11" s="27"/>
      <c r="E11" s="27"/>
      <c r="F11" s="27"/>
      <c r="G11" s="27"/>
      <c r="H11" s="27"/>
      <c r="I11" s="27"/>
      <c r="J11" s="27"/>
      <c r="K11" s="78"/>
      <c r="L11" s="95" t="s">
        <v>79</v>
      </c>
      <c r="M11" s="70"/>
      <c r="N11" s="247"/>
      <c r="O11" s="248"/>
      <c r="P11" s="249"/>
      <c r="Q11" s="247"/>
      <c r="R11" s="248"/>
      <c r="S11" s="250"/>
      <c r="T11" s="37" t="s">
        <v>182</v>
      </c>
      <c r="U11" s="251" t="s">
        <v>161</v>
      </c>
      <c r="V11" s="252"/>
      <c r="W11" s="252"/>
      <c r="X11" s="251" t="s">
        <v>17</v>
      </c>
      <c r="Y11" s="252"/>
      <c r="Z11" s="253"/>
      <c r="AA11" s="120" t="s">
        <v>14</v>
      </c>
      <c r="AB11" s="283" t="s">
        <v>167</v>
      </c>
      <c r="AC11" s="283"/>
      <c r="AD11" s="122" t="s">
        <v>176</v>
      </c>
      <c r="AE11" s="122"/>
      <c r="AF11" s="122"/>
      <c r="AG11" s="122"/>
      <c r="AH11" s="122"/>
      <c r="AI11" s="122"/>
      <c r="AJ11" s="122"/>
      <c r="AK11" s="122"/>
      <c r="AL11" s="122"/>
      <c r="AM11" s="122"/>
      <c r="AN11" s="122"/>
      <c r="AO11" s="122"/>
      <c r="AP11" s="122"/>
      <c r="AQ11" s="2"/>
    </row>
    <row r="12" spans="1:44" ht="18.75" customHeight="1" x14ac:dyDescent="0.4">
      <c r="A12" s="25"/>
      <c r="B12" s="34" t="s">
        <v>18</v>
      </c>
      <c r="C12" s="213"/>
      <c r="D12" s="214"/>
      <c r="E12" s="214"/>
      <c r="F12" s="214"/>
      <c r="G12" s="214"/>
      <c r="H12" s="214"/>
      <c r="I12" s="214"/>
      <c r="J12" s="214"/>
      <c r="K12" s="75"/>
      <c r="L12" s="92" t="s">
        <v>80</v>
      </c>
      <c r="M12" s="68"/>
      <c r="N12" s="285" t="s">
        <v>84</v>
      </c>
      <c r="O12" s="286"/>
      <c r="P12" s="287"/>
      <c r="Q12" s="285" t="s">
        <v>89</v>
      </c>
      <c r="R12" s="286"/>
      <c r="S12" s="288"/>
      <c r="T12" s="45" t="s">
        <v>18</v>
      </c>
      <c r="U12" s="241"/>
      <c r="V12" s="242"/>
      <c r="W12" s="243"/>
      <c r="X12" s="244"/>
      <c r="Y12" s="245"/>
      <c r="Z12" s="246"/>
      <c r="AA12" s="120"/>
      <c r="AB12" s="64"/>
      <c r="AC12" s="64"/>
      <c r="AD12" s="122"/>
      <c r="AE12" s="122"/>
      <c r="AF12" s="122"/>
      <c r="AG12" s="122"/>
      <c r="AH12" s="122"/>
      <c r="AI12" s="122"/>
      <c r="AJ12" s="122"/>
      <c r="AK12" s="122"/>
      <c r="AL12" s="122"/>
      <c r="AM12" s="122"/>
      <c r="AN12" s="122"/>
      <c r="AO12" s="122"/>
      <c r="AP12" s="122"/>
      <c r="AQ12" s="2"/>
    </row>
    <row r="13" spans="1:44" ht="18.75" customHeight="1" x14ac:dyDescent="0.4">
      <c r="A13" s="25"/>
      <c r="B13" s="34" t="s">
        <v>19</v>
      </c>
      <c r="C13" s="196"/>
      <c r="D13" s="197"/>
      <c r="E13" s="197"/>
      <c r="F13" s="197"/>
      <c r="G13" s="197"/>
      <c r="H13" s="197"/>
      <c r="I13" s="197"/>
      <c r="J13" s="197"/>
      <c r="K13" s="76"/>
      <c r="L13" s="93" t="s">
        <v>81</v>
      </c>
      <c r="M13" s="66"/>
      <c r="N13" s="292" t="s">
        <v>85</v>
      </c>
      <c r="O13" s="293"/>
      <c r="P13" s="294"/>
      <c r="Q13" s="292" t="s">
        <v>88</v>
      </c>
      <c r="R13" s="293"/>
      <c r="S13" s="295"/>
      <c r="T13" s="42" t="s">
        <v>19</v>
      </c>
      <c r="U13" s="235"/>
      <c r="V13" s="236"/>
      <c r="W13" s="237"/>
      <c r="X13" s="238"/>
      <c r="Y13" s="239"/>
      <c r="Z13" s="240"/>
      <c r="AA13" s="120"/>
      <c r="AB13" s="64"/>
      <c r="AC13" s="64"/>
      <c r="AD13" s="122"/>
      <c r="AE13" s="122"/>
      <c r="AF13" s="122"/>
      <c r="AG13" s="122"/>
      <c r="AH13" s="122"/>
      <c r="AI13" s="122"/>
      <c r="AJ13" s="122"/>
      <c r="AK13" s="122"/>
      <c r="AL13" s="122"/>
      <c r="AM13" s="122"/>
      <c r="AN13" s="122"/>
      <c r="AO13" s="122"/>
      <c r="AP13" s="122"/>
      <c r="AQ13" s="2"/>
    </row>
    <row r="14" spans="1:44" ht="18.75" customHeight="1" x14ac:dyDescent="0.4">
      <c r="A14" s="25"/>
      <c r="B14" s="34" t="s">
        <v>20</v>
      </c>
      <c r="C14" s="196"/>
      <c r="D14" s="197"/>
      <c r="E14" s="197"/>
      <c r="F14" s="197"/>
      <c r="G14" s="197"/>
      <c r="H14" s="197"/>
      <c r="I14" s="197"/>
      <c r="J14" s="197"/>
      <c r="K14" s="76"/>
      <c r="L14" s="93" t="s">
        <v>82</v>
      </c>
      <c r="M14" s="66"/>
      <c r="N14" s="292" t="s">
        <v>86</v>
      </c>
      <c r="O14" s="293"/>
      <c r="P14" s="294"/>
      <c r="Q14" s="292" t="s">
        <v>90</v>
      </c>
      <c r="R14" s="293"/>
      <c r="S14" s="295"/>
      <c r="T14" s="46" t="s">
        <v>20</v>
      </c>
      <c r="U14" s="230"/>
      <c r="V14" s="231"/>
      <c r="W14" s="231"/>
      <c r="X14" s="232"/>
      <c r="Y14" s="233"/>
      <c r="Z14" s="234"/>
      <c r="AA14" s="120"/>
      <c r="AB14" s="283" t="s">
        <v>168</v>
      </c>
      <c r="AC14" s="283"/>
      <c r="AD14" s="121" t="s">
        <v>170</v>
      </c>
      <c r="AE14" s="121"/>
      <c r="AF14" s="121"/>
      <c r="AG14" s="121"/>
      <c r="AH14" s="121"/>
      <c r="AI14" s="121"/>
      <c r="AJ14" s="121"/>
      <c r="AK14" s="121"/>
      <c r="AL14" s="121"/>
      <c r="AM14" s="121"/>
      <c r="AN14" s="121"/>
      <c r="AO14" s="121"/>
      <c r="AP14" s="64"/>
      <c r="AQ14" s="2"/>
    </row>
    <row r="15" spans="1:44" ht="18.75" customHeight="1" x14ac:dyDescent="0.4">
      <c r="A15" s="26"/>
      <c r="B15" s="34" t="s">
        <v>21</v>
      </c>
      <c r="C15" s="184"/>
      <c r="D15" s="185"/>
      <c r="E15" s="185"/>
      <c r="F15" s="185"/>
      <c r="G15" s="185"/>
      <c r="H15" s="185"/>
      <c r="I15" s="185"/>
      <c r="J15" s="185"/>
      <c r="K15" s="77"/>
      <c r="L15" s="94" t="s">
        <v>83</v>
      </c>
      <c r="M15" s="69"/>
      <c r="N15" s="289" t="s">
        <v>87</v>
      </c>
      <c r="O15" s="290"/>
      <c r="P15" s="291"/>
      <c r="Q15" s="289" t="s">
        <v>91</v>
      </c>
      <c r="R15" s="290"/>
      <c r="S15" s="296"/>
      <c r="T15" s="41" t="s">
        <v>21</v>
      </c>
      <c r="U15" s="224"/>
      <c r="V15" s="225"/>
      <c r="W15" s="226"/>
      <c r="X15" s="227"/>
      <c r="Y15" s="228"/>
      <c r="Z15" s="229"/>
      <c r="AA15" s="120"/>
      <c r="AP15" s="2"/>
      <c r="AQ15" s="2"/>
    </row>
    <row r="16" spans="1:44" x14ac:dyDescent="0.4">
      <c r="A16" s="59" t="s">
        <v>24</v>
      </c>
      <c r="B16" s="60"/>
      <c r="C16" s="59" t="s">
        <v>25</v>
      </c>
      <c r="D16" s="60"/>
      <c r="E16" s="60"/>
      <c r="F16" s="60"/>
      <c r="G16" s="60"/>
      <c r="H16" s="60"/>
      <c r="I16" s="60"/>
      <c r="J16" s="60"/>
      <c r="K16" s="79"/>
      <c r="L16" s="96" t="s">
        <v>92</v>
      </c>
      <c r="M16" s="67"/>
      <c r="N16" s="205"/>
      <c r="O16" s="206"/>
      <c r="P16" s="207"/>
      <c r="Q16" s="205"/>
      <c r="R16" s="206"/>
      <c r="S16" s="208"/>
      <c r="T16" s="63" t="s">
        <v>183</v>
      </c>
      <c r="U16" s="128" t="s">
        <v>26</v>
      </c>
      <c r="V16" s="113"/>
      <c r="W16" s="113"/>
      <c r="X16" s="113"/>
      <c r="Y16" s="113"/>
      <c r="Z16" s="129"/>
      <c r="AA16" s="112" t="s">
        <v>109</v>
      </c>
      <c r="AB16" s="113"/>
      <c r="AC16" s="114"/>
      <c r="AD16" s="209" t="s">
        <v>27</v>
      </c>
      <c r="AE16" s="209"/>
      <c r="AF16" s="209"/>
      <c r="AG16" s="209" t="s">
        <v>28</v>
      </c>
      <c r="AH16" s="209"/>
      <c r="AI16" s="209"/>
      <c r="AJ16" s="209" t="s">
        <v>161</v>
      </c>
      <c r="AK16" s="209"/>
      <c r="AL16" s="281"/>
      <c r="AM16" s="113" t="s">
        <v>143</v>
      </c>
      <c r="AN16" s="113"/>
      <c r="AO16" s="114"/>
      <c r="AP16" s="2"/>
      <c r="AQ16" s="2"/>
    </row>
    <row r="17" spans="1:49" x14ac:dyDescent="0.4">
      <c r="A17" s="59"/>
      <c r="B17" s="61" t="s">
        <v>29</v>
      </c>
      <c r="C17" s="213"/>
      <c r="D17" s="214"/>
      <c r="E17" s="214"/>
      <c r="F17" s="214"/>
      <c r="G17" s="214"/>
      <c r="H17" s="214"/>
      <c r="I17" s="214"/>
      <c r="J17" s="214"/>
      <c r="K17" s="75"/>
      <c r="L17" s="92" t="s">
        <v>93</v>
      </c>
      <c r="M17" s="68"/>
      <c r="N17" s="285" t="s">
        <v>97</v>
      </c>
      <c r="O17" s="286"/>
      <c r="P17" s="287"/>
      <c r="Q17" s="285" t="s">
        <v>101</v>
      </c>
      <c r="R17" s="286"/>
      <c r="S17" s="288"/>
      <c r="T17" s="45" t="s">
        <v>29</v>
      </c>
      <c r="U17" s="130"/>
      <c r="V17" s="131"/>
      <c r="W17" s="131"/>
      <c r="X17" s="131"/>
      <c r="Y17" s="131"/>
      <c r="Z17" s="132"/>
      <c r="AA17" s="219"/>
      <c r="AB17" s="219"/>
      <c r="AC17" s="220"/>
      <c r="AD17" s="221"/>
      <c r="AE17" s="221"/>
      <c r="AF17" s="221"/>
      <c r="AG17" s="222"/>
      <c r="AH17" s="222"/>
      <c r="AI17" s="222"/>
      <c r="AJ17" s="221"/>
      <c r="AK17" s="221"/>
      <c r="AL17" s="223"/>
      <c r="AM17" s="136" t="s">
        <v>147</v>
      </c>
      <c r="AN17" s="136"/>
      <c r="AO17" s="137"/>
      <c r="AP17" s="2"/>
      <c r="AQ17" s="2"/>
    </row>
    <row r="18" spans="1:49" x14ac:dyDescent="0.4">
      <c r="A18" s="59"/>
      <c r="B18" s="61" t="s">
        <v>30</v>
      </c>
      <c r="C18" s="196"/>
      <c r="D18" s="197"/>
      <c r="E18" s="197"/>
      <c r="F18" s="197"/>
      <c r="G18" s="197"/>
      <c r="H18" s="197"/>
      <c r="I18" s="197"/>
      <c r="J18" s="197"/>
      <c r="K18" s="76"/>
      <c r="L18" s="93" t="s">
        <v>94</v>
      </c>
      <c r="M18" s="66"/>
      <c r="N18" s="292" t="s">
        <v>98</v>
      </c>
      <c r="O18" s="293"/>
      <c r="P18" s="294"/>
      <c r="Q18" s="292" t="s">
        <v>102</v>
      </c>
      <c r="R18" s="293"/>
      <c r="S18" s="295"/>
      <c r="T18" s="42" t="s">
        <v>30</v>
      </c>
      <c r="U18" s="133"/>
      <c r="V18" s="134"/>
      <c r="W18" s="134"/>
      <c r="X18" s="134"/>
      <c r="Y18" s="134"/>
      <c r="Z18" s="135"/>
      <c r="AA18" s="202"/>
      <c r="AB18" s="202"/>
      <c r="AC18" s="203"/>
      <c r="AD18" s="210"/>
      <c r="AE18" s="210"/>
      <c r="AF18" s="210"/>
      <c r="AG18" s="211"/>
      <c r="AH18" s="211"/>
      <c r="AI18" s="211"/>
      <c r="AJ18" s="210"/>
      <c r="AK18" s="210"/>
      <c r="AL18" s="212"/>
      <c r="AM18" s="107" t="s">
        <v>148</v>
      </c>
      <c r="AN18" s="108"/>
      <c r="AO18" s="109"/>
      <c r="AP18" s="2"/>
      <c r="AQ18" s="2"/>
    </row>
    <row r="19" spans="1:49" x14ac:dyDescent="0.4">
      <c r="A19" s="59"/>
      <c r="B19" s="61" t="s">
        <v>31</v>
      </c>
      <c r="C19" s="196"/>
      <c r="D19" s="197"/>
      <c r="E19" s="197"/>
      <c r="F19" s="197"/>
      <c r="G19" s="197"/>
      <c r="H19" s="197"/>
      <c r="I19" s="197"/>
      <c r="J19" s="197"/>
      <c r="K19" s="76"/>
      <c r="L19" s="93" t="s">
        <v>95</v>
      </c>
      <c r="M19" s="66"/>
      <c r="N19" s="292" t="s">
        <v>99</v>
      </c>
      <c r="O19" s="293"/>
      <c r="P19" s="294"/>
      <c r="Q19" s="292" t="s">
        <v>103</v>
      </c>
      <c r="R19" s="293"/>
      <c r="S19" s="295"/>
      <c r="T19" s="46" t="s">
        <v>31</v>
      </c>
      <c r="U19" s="133"/>
      <c r="V19" s="134"/>
      <c r="W19" s="134"/>
      <c r="X19" s="134"/>
      <c r="Y19" s="134"/>
      <c r="Z19" s="135"/>
      <c r="AA19" s="202"/>
      <c r="AB19" s="202"/>
      <c r="AC19" s="203"/>
      <c r="AD19" s="204"/>
      <c r="AE19" s="204"/>
      <c r="AF19" s="204"/>
      <c r="AG19" s="211"/>
      <c r="AH19" s="211"/>
      <c r="AI19" s="211"/>
      <c r="AJ19" s="210"/>
      <c r="AK19" s="210"/>
      <c r="AL19" s="212"/>
      <c r="AM19" s="107" t="s">
        <v>149</v>
      </c>
      <c r="AN19" s="108"/>
      <c r="AO19" s="109"/>
      <c r="AP19" s="2"/>
      <c r="AQ19" s="2"/>
    </row>
    <row r="20" spans="1:49" x14ac:dyDescent="0.4">
      <c r="A20" s="62"/>
      <c r="B20" s="61" t="s">
        <v>32</v>
      </c>
      <c r="C20" s="184"/>
      <c r="D20" s="185"/>
      <c r="E20" s="185"/>
      <c r="F20" s="185"/>
      <c r="G20" s="185"/>
      <c r="H20" s="185"/>
      <c r="I20" s="185"/>
      <c r="J20" s="185"/>
      <c r="K20" s="83"/>
      <c r="L20" s="94" t="s">
        <v>96</v>
      </c>
      <c r="M20" s="69"/>
      <c r="N20" s="289" t="s">
        <v>100</v>
      </c>
      <c r="O20" s="290"/>
      <c r="P20" s="291"/>
      <c r="Q20" s="289" t="s">
        <v>104</v>
      </c>
      <c r="R20" s="290"/>
      <c r="S20" s="296"/>
      <c r="T20" s="44" t="s">
        <v>32</v>
      </c>
      <c r="U20" s="193"/>
      <c r="V20" s="194"/>
      <c r="W20" s="194"/>
      <c r="X20" s="194"/>
      <c r="Y20" s="194"/>
      <c r="Z20" s="195"/>
      <c r="AA20" s="190"/>
      <c r="AB20" s="190"/>
      <c r="AC20" s="191"/>
      <c r="AD20" s="123"/>
      <c r="AE20" s="123"/>
      <c r="AF20" s="123"/>
      <c r="AG20" s="192"/>
      <c r="AH20" s="192"/>
      <c r="AI20" s="192"/>
      <c r="AJ20" s="123"/>
      <c r="AK20" s="123"/>
      <c r="AL20" s="124"/>
      <c r="AM20" s="110" t="s">
        <v>150</v>
      </c>
      <c r="AN20" s="110"/>
      <c r="AO20" s="111"/>
      <c r="AP20" s="2"/>
      <c r="AQ20" s="2"/>
    </row>
    <row r="21" spans="1:49" x14ac:dyDescent="0.4">
      <c r="A21" s="35" t="s">
        <v>33</v>
      </c>
      <c r="B21" s="36"/>
      <c r="C21" s="178" t="s">
        <v>67</v>
      </c>
      <c r="D21" s="179"/>
      <c r="E21" s="179"/>
      <c r="F21" s="179"/>
      <c r="G21" s="179"/>
      <c r="H21" s="179"/>
      <c r="I21" s="179"/>
      <c r="J21" s="180"/>
      <c r="K21" s="80"/>
      <c r="L21" s="97" t="s">
        <v>105</v>
      </c>
      <c r="M21" s="65"/>
      <c r="N21" s="298" t="s">
        <v>106</v>
      </c>
      <c r="O21" s="299"/>
      <c r="P21" s="300"/>
      <c r="Q21" s="298" t="s">
        <v>107</v>
      </c>
      <c r="R21" s="299"/>
      <c r="S21" s="300"/>
      <c r="T21" s="115" t="s">
        <v>22</v>
      </c>
      <c r="U21" s="116"/>
      <c r="V21" s="116"/>
      <c r="W21" s="116"/>
      <c r="X21" s="116"/>
      <c r="Y21" s="116"/>
      <c r="Z21" s="116"/>
      <c r="AA21" s="117" t="s">
        <v>23</v>
      </c>
      <c r="AB21" s="117"/>
      <c r="AC21" s="117"/>
      <c r="AD21" s="117"/>
      <c r="AE21" s="117"/>
      <c r="AF21" s="117"/>
      <c r="AG21" s="117"/>
      <c r="AH21" s="117"/>
      <c r="AI21" s="117"/>
      <c r="AJ21" s="117"/>
      <c r="AK21" s="117"/>
      <c r="AL21" s="117"/>
      <c r="AM21" s="118" t="s">
        <v>142</v>
      </c>
      <c r="AN21" s="118"/>
      <c r="AO21" s="118"/>
      <c r="AP21" s="98"/>
      <c r="AQ21" s="2"/>
    </row>
    <row r="22" spans="1:49" ht="18.95" customHeight="1" x14ac:dyDescent="0.4">
      <c r="A22" s="2"/>
      <c r="B22" s="2"/>
      <c r="C22" s="11"/>
      <c r="D22" s="11"/>
      <c r="E22" s="11"/>
      <c r="F22" s="11"/>
      <c r="G22" s="11"/>
      <c r="H22" s="11"/>
      <c r="I22" s="11"/>
      <c r="J22" s="11"/>
      <c r="K22" s="99"/>
      <c r="L22" s="99"/>
      <c r="M22" s="99"/>
      <c r="N22" s="100"/>
      <c r="O22" s="100"/>
      <c r="P22" s="100"/>
      <c r="Q22" s="100"/>
      <c r="R22" s="100"/>
      <c r="S22" s="100"/>
      <c r="T22" s="100"/>
      <c r="U22" s="100"/>
      <c r="V22" s="100"/>
      <c r="W22" s="100"/>
      <c r="X22" s="100"/>
      <c r="Y22" s="100"/>
      <c r="Z22" s="2"/>
      <c r="AA22" s="2"/>
      <c r="AP22" s="56"/>
      <c r="AQ22" s="2"/>
      <c r="AR22" s="2"/>
      <c r="AS22" s="2"/>
      <c r="AT22" s="2"/>
      <c r="AU22" s="2"/>
      <c r="AV22" s="2"/>
      <c r="AW22" s="2"/>
    </row>
    <row r="23" spans="1:49" x14ac:dyDescent="0.4">
      <c r="A23" s="174" t="s">
        <v>173</v>
      </c>
      <c r="B23" s="174"/>
      <c r="C23" s="174"/>
      <c r="D23" s="10" t="s">
        <v>108</v>
      </c>
      <c r="E23" s="297" t="str">
        <f>D4</f>
        <v>P</v>
      </c>
      <c r="F23" s="297"/>
      <c r="G23" s="297"/>
      <c r="H23" s="10" t="s">
        <v>154</v>
      </c>
      <c r="I23" s="10"/>
      <c r="J23" s="10"/>
      <c r="K23" s="10"/>
      <c r="L23" s="10"/>
      <c r="M23" s="10"/>
      <c r="N23" s="10"/>
      <c r="O23" s="10"/>
      <c r="P23" s="2"/>
      <c r="Q23" s="2"/>
      <c r="R23" s="2"/>
      <c r="S23" s="2"/>
      <c r="T23" s="2"/>
      <c r="U23" s="2"/>
      <c r="V23" s="2"/>
      <c r="W23" s="2"/>
      <c r="X23" s="2"/>
      <c r="Y23" s="2"/>
      <c r="Z23" s="2"/>
      <c r="AA23" s="2"/>
      <c r="AM23" s="6"/>
      <c r="AN23" s="2"/>
      <c r="AO23" s="2"/>
      <c r="AP23" s="2"/>
      <c r="AQ23" s="2"/>
      <c r="AR23" s="2"/>
      <c r="AS23" s="2"/>
      <c r="AT23" s="2"/>
      <c r="AU23" s="2"/>
      <c r="AV23" s="2"/>
      <c r="AW23" s="2"/>
    </row>
    <row r="24" spans="1:49" ht="7.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6"/>
      <c r="AD24" s="6"/>
      <c r="AE24" s="6"/>
      <c r="AF24" s="6"/>
      <c r="AG24" s="6"/>
      <c r="AH24" s="6"/>
      <c r="AI24" s="6"/>
      <c r="AJ24" s="6"/>
      <c r="AK24" s="6"/>
      <c r="AL24" s="6"/>
      <c r="AM24" s="6"/>
      <c r="AN24" s="2"/>
      <c r="AO24" s="2"/>
      <c r="AP24" s="2"/>
      <c r="AQ24" s="2"/>
      <c r="AR24" s="2"/>
      <c r="AS24" s="2"/>
      <c r="AT24" s="2"/>
      <c r="AU24" s="2"/>
      <c r="AV24" s="2"/>
      <c r="AW24" s="2"/>
    </row>
    <row r="25" spans="1:49" x14ac:dyDescent="0.4">
      <c r="A25" s="2"/>
      <c r="B25" s="2"/>
      <c r="C25" s="2"/>
      <c r="D25" s="176" t="s">
        <v>153</v>
      </c>
      <c r="E25" s="170"/>
      <c r="F25" s="165" t="str">
        <f>L8</f>
        <v>K1r</v>
      </c>
      <c r="G25" s="165"/>
      <c r="H25" s="170" t="s">
        <v>155</v>
      </c>
      <c r="I25" s="173" t="str">
        <f>Q8</f>
        <v>K1t'</v>
      </c>
      <c r="J25" s="173"/>
      <c r="K25" s="170" t="s">
        <v>156</v>
      </c>
      <c r="L25" s="165" t="str">
        <f>L9</f>
        <v>K2r</v>
      </c>
      <c r="M25" s="165"/>
      <c r="N25" s="170" t="s">
        <v>155</v>
      </c>
      <c r="O25" s="173" t="str">
        <f>Q9</f>
        <v>K2t'</v>
      </c>
      <c r="P25" s="173"/>
      <c r="Q25" s="170" t="s">
        <v>156</v>
      </c>
      <c r="R25" s="165" t="str">
        <f>L10</f>
        <v>K3r</v>
      </c>
      <c r="S25" s="165"/>
      <c r="T25" s="170" t="s">
        <v>155</v>
      </c>
      <c r="U25" s="173" t="str">
        <f>Q10</f>
        <v>K3t'</v>
      </c>
      <c r="V25" s="173"/>
      <c r="W25" s="177" t="s">
        <v>157</v>
      </c>
      <c r="X25" s="177"/>
      <c r="Y25" s="165" t="str">
        <f>L7</f>
        <v>Kr</v>
      </c>
      <c r="Z25" s="165"/>
      <c r="AA25" s="165"/>
      <c r="AB25" s="165"/>
      <c r="AC25" s="165"/>
      <c r="AD25" s="165"/>
      <c r="AE25" s="165"/>
      <c r="AF25" s="165"/>
      <c r="AG25" s="2"/>
      <c r="AH25" s="2"/>
      <c r="AI25" s="2"/>
      <c r="AJ25" s="2"/>
      <c r="AK25" s="2"/>
      <c r="AL25" s="2"/>
      <c r="AM25" s="2"/>
      <c r="AN25" s="2"/>
      <c r="AO25" s="2"/>
      <c r="AP25" s="2"/>
      <c r="AQ25" s="12" t="s">
        <v>8</v>
      </c>
      <c r="AR25" s="12" t="s">
        <v>10</v>
      </c>
      <c r="AS25" s="12" t="s">
        <v>12</v>
      </c>
      <c r="AT25" s="12"/>
      <c r="AU25" s="12" t="s">
        <v>41</v>
      </c>
      <c r="AV25" s="10"/>
      <c r="AW25" s="12" t="s">
        <v>42</v>
      </c>
    </row>
    <row r="26" spans="1:49" x14ac:dyDescent="0.4">
      <c r="A26" s="2"/>
      <c r="B26" s="2"/>
      <c r="C26" s="2"/>
      <c r="D26" s="170"/>
      <c r="E26" s="170"/>
      <c r="F26" s="170">
        <v>100</v>
      </c>
      <c r="G26" s="170"/>
      <c r="H26" s="170"/>
      <c r="I26" s="171" t="str">
        <f>N8</f>
        <v>K1t</v>
      </c>
      <c r="J26" s="171"/>
      <c r="K26" s="170"/>
      <c r="L26" s="170">
        <v>100</v>
      </c>
      <c r="M26" s="170"/>
      <c r="N26" s="170"/>
      <c r="O26" s="171" t="str">
        <f>N9</f>
        <v>K2t</v>
      </c>
      <c r="P26" s="171"/>
      <c r="Q26" s="170"/>
      <c r="R26" s="170">
        <v>100</v>
      </c>
      <c r="S26" s="170"/>
      <c r="T26" s="170"/>
      <c r="U26" s="171" t="str">
        <f>N10</f>
        <v>K3t</v>
      </c>
      <c r="V26" s="171"/>
      <c r="W26" s="177"/>
      <c r="X26" s="177"/>
      <c r="Y26" s="172" t="str">
        <f>L8</f>
        <v>K1r</v>
      </c>
      <c r="Z26" s="172"/>
      <c r="AA26" s="28" t="s">
        <v>156</v>
      </c>
      <c r="AB26" s="172" t="str">
        <f>L9</f>
        <v>K2r</v>
      </c>
      <c r="AC26" s="172"/>
      <c r="AD26" s="28" t="s">
        <v>156</v>
      </c>
      <c r="AE26" s="172" t="str">
        <f>L10</f>
        <v>K3r</v>
      </c>
      <c r="AF26" s="172"/>
      <c r="AG26" s="2"/>
      <c r="AH26" s="2"/>
      <c r="AI26" s="2"/>
      <c r="AJ26" s="2"/>
      <c r="AK26" s="2"/>
      <c r="AL26" s="2"/>
      <c r="AM26" s="2"/>
      <c r="AN26" s="2"/>
      <c r="AO26" s="2"/>
      <c r="AP26" s="2"/>
      <c r="AQ26" s="12" t="e">
        <f>IF(F25=0,0,F25/F26*I25/I26)</f>
        <v>#VALUE!</v>
      </c>
      <c r="AR26" s="12" t="e">
        <f>IF(L25=0,0,L25/L26*O25/O26)</f>
        <v>#VALUE!</v>
      </c>
      <c r="AS26" s="12" t="e">
        <f>IF(R25=0,0,R25/R26*U25/U26)</f>
        <v>#VALUE!</v>
      </c>
      <c r="AT26" s="12"/>
      <c r="AU26" s="12" t="e">
        <f>IF(Y25=0,0,Y25/(Y26+AB26+AE26))</f>
        <v>#VALUE!</v>
      </c>
      <c r="AV26" s="10"/>
      <c r="AW26" s="12" t="e">
        <f>(AQ26+AR26+AS26)*AU26</f>
        <v>#VALUE!</v>
      </c>
    </row>
    <row r="27" spans="1:49" ht="7.5" customHeight="1" x14ac:dyDescent="0.4">
      <c r="A27" s="2"/>
      <c r="B27" s="2"/>
      <c r="C27" s="2"/>
      <c r="D27" s="10"/>
      <c r="E27" s="10"/>
      <c r="F27" s="10"/>
      <c r="G27" s="10"/>
      <c r="H27" s="10"/>
      <c r="I27" s="13"/>
      <c r="J27" s="13"/>
      <c r="K27" s="10"/>
      <c r="L27" s="10"/>
      <c r="M27" s="10"/>
      <c r="N27" s="10"/>
      <c r="O27" s="13"/>
      <c r="P27" s="10"/>
      <c r="Q27" s="10"/>
      <c r="R27" s="10"/>
      <c r="S27" s="10"/>
      <c r="T27" s="10"/>
      <c r="U27" s="13"/>
      <c r="V27" s="10"/>
      <c r="W27" s="14"/>
      <c r="X27" s="14"/>
      <c r="Y27" s="10"/>
      <c r="Z27" s="10"/>
      <c r="AA27" s="2"/>
      <c r="AB27" s="10"/>
      <c r="AC27" s="10"/>
      <c r="AD27" s="2"/>
      <c r="AE27" s="10"/>
      <c r="AF27" s="10"/>
      <c r="AG27" s="2"/>
      <c r="AH27" s="57"/>
      <c r="AI27" s="2"/>
      <c r="AJ27" s="2"/>
      <c r="AK27" s="2"/>
      <c r="AL27" s="2"/>
      <c r="AM27" s="2"/>
      <c r="AN27" s="2"/>
      <c r="AO27" s="2"/>
      <c r="AP27" s="2"/>
      <c r="AQ27" s="10"/>
      <c r="AR27" s="10"/>
      <c r="AS27" s="10"/>
      <c r="AT27" s="10"/>
      <c r="AU27" s="10"/>
      <c r="AV27" s="10"/>
      <c r="AW27" s="2"/>
    </row>
    <row r="28" spans="1:49" x14ac:dyDescent="0.4">
      <c r="A28" s="2"/>
      <c r="B28" s="2"/>
      <c r="C28" s="2"/>
      <c r="D28" s="168" t="s">
        <v>43</v>
      </c>
      <c r="E28" s="140"/>
      <c r="F28" s="143" t="str">
        <f>L12</f>
        <v>R1r</v>
      </c>
      <c r="G28" s="143"/>
      <c r="H28" s="140" t="s">
        <v>155</v>
      </c>
      <c r="I28" s="141" t="str">
        <f>Q12</f>
        <v>R1t'</v>
      </c>
      <c r="J28" s="141"/>
      <c r="K28" s="140" t="s">
        <v>156</v>
      </c>
      <c r="L28" s="143" t="str">
        <f>L13</f>
        <v>R2r</v>
      </c>
      <c r="M28" s="143"/>
      <c r="N28" s="140" t="s">
        <v>155</v>
      </c>
      <c r="O28" s="141" t="str">
        <f>Q13</f>
        <v>R2t'</v>
      </c>
      <c r="P28" s="141"/>
      <c r="Q28" s="140" t="s">
        <v>156</v>
      </c>
      <c r="R28" s="143" t="str">
        <f>L14</f>
        <v>R3r</v>
      </c>
      <c r="S28" s="143"/>
      <c r="T28" s="140" t="s">
        <v>155</v>
      </c>
      <c r="U28" s="141" t="str">
        <f>Q14</f>
        <v>R3t'</v>
      </c>
      <c r="V28" s="141"/>
      <c r="W28" s="140" t="s">
        <v>156</v>
      </c>
      <c r="X28" s="143" t="str">
        <f>L15</f>
        <v>R4r</v>
      </c>
      <c r="Y28" s="143"/>
      <c r="Z28" s="140" t="s">
        <v>155</v>
      </c>
      <c r="AA28" s="141" t="str">
        <f>Q15</f>
        <v>R4t'</v>
      </c>
      <c r="AB28" s="141"/>
      <c r="AC28" s="142" t="s">
        <v>157</v>
      </c>
      <c r="AD28" s="142"/>
      <c r="AE28" s="143" t="str">
        <f>L11</f>
        <v>Rr</v>
      </c>
      <c r="AF28" s="143"/>
      <c r="AG28" s="143"/>
      <c r="AH28" s="143"/>
      <c r="AI28" s="143"/>
      <c r="AJ28" s="143"/>
      <c r="AK28" s="143"/>
      <c r="AL28" s="143"/>
      <c r="AM28" s="143"/>
      <c r="AN28" s="143"/>
      <c r="AO28" s="143"/>
      <c r="AP28" s="2"/>
      <c r="AQ28" s="12" t="s">
        <v>18</v>
      </c>
      <c r="AR28" s="12" t="s">
        <v>19</v>
      </c>
      <c r="AS28" s="12" t="s">
        <v>20</v>
      </c>
      <c r="AT28" s="12" t="s">
        <v>21</v>
      </c>
      <c r="AU28" s="12" t="s">
        <v>48</v>
      </c>
      <c r="AV28" s="10"/>
      <c r="AW28" s="12" t="s">
        <v>49</v>
      </c>
    </row>
    <row r="29" spans="1:49" x14ac:dyDescent="0.4">
      <c r="A29" s="2"/>
      <c r="B29" s="2"/>
      <c r="C29" s="2"/>
      <c r="D29" s="140"/>
      <c r="E29" s="140"/>
      <c r="F29" s="140">
        <v>100</v>
      </c>
      <c r="G29" s="140"/>
      <c r="H29" s="140"/>
      <c r="I29" s="144" t="str">
        <f>N12</f>
        <v>R1t</v>
      </c>
      <c r="J29" s="144"/>
      <c r="K29" s="140"/>
      <c r="L29" s="140">
        <v>100</v>
      </c>
      <c r="M29" s="140"/>
      <c r="N29" s="140"/>
      <c r="O29" s="144" t="str">
        <f>N13</f>
        <v>R2t</v>
      </c>
      <c r="P29" s="144"/>
      <c r="Q29" s="140"/>
      <c r="R29" s="140">
        <v>100</v>
      </c>
      <c r="S29" s="140"/>
      <c r="T29" s="140"/>
      <c r="U29" s="144" t="str">
        <f>N14</f>
        <v>R3t</v>
      </c>
      <c r="V29" s="144"/>
      <c r="W29" s="140"/>
      <c r="X29" s="140">
        <v>100</v>
      </c>
      <c r="Y29" s="140"/>
      <c r="Z29" s="140"/>
      <c r="AA29" s="144" t="str">
        <f>N15</f>
        <v>R4t</v>
      </c>
      <c r="AB29" s="144"/>
      <c r="AC29" s="142"/>
      <c r="AD29" s="142"/>
      <c r="AE29" s="138" t="str">
        <f>L12</f>
        <v>R1r</v>
      </c>
      <c r="AF29" s="138"/>
      <c r="AG29" s="24" t="s">
        <v>156</v>
      </c>
      <c r="AH29" s="139" t="str">
        <f>L13</f>
        <v>R2r</v>
      </c>
      <c r="AI29" s="139"/>
      <c r="AJ29" s="24" t="s">
        <v>156</v>
      </c>
      <c r="AK29" s="138" t="str">
        <f>L14</f>
        <v>R3r</v>
      </c>
      <c r="AL29" s="138"/>
      <c r="AM29" s="24" t="s">
        <v>156</v>
      </c>
      <c r="AN29" s="138" t="str">
        <f>L15</f>
        <v>R4r</v>
      </c>
      <c r="AO29" s="138"/>
      <c r="AP29" s="2"/>
      <c r="AQ29" s="12" t="e">
        <f>IF(F28=0,0,F28/F29*I28/I29)</f>
        <v>#VALUE!</v>
      </c>
      <c r="AR29" s="12" t="e">
        <f>IF(L28=0,0,L28/L29*O28/O29)</f>
        <v>#VALUE!</v>
      </c>
      <c r="AS29" s="12" t="e">
        <f>IF(R28=0,0,R28/R29*U28/U29)</f>
        <v>#VALUE!</v>
      </c>
      <c r="AT29" s="12" t="e">
        <f>IF(X28=0,0,X28/X29*AA28/AA29)</f>
        <v>#VALUE!</v>
      </c>
      <c r="AU29" s="12" t="e">
        <f>IF(AE28=0,0,AE28/(AE29+AH29+AK29+AN29))</f>
        <v>#VALUE!</v>
      </c>
      <c r="AV29" s="10"/>
      <c r="AW29" s="12" t="e">
        <f>(AQ29+AR29+AS29+AT29)*AU29</f>
        <v>#VALUE!</v>
      </c>
    </row>
    <row r="30" spans="1:49" ht="7.5" customHeight="1" x14ac:dyDescent="0.4">
      <c r="A30" s="2"/>
      <c r="B30" s="2"/>
      <c r="C30" s="2"/>
      <c r="D30" s="10"/>
      <c r="E30" s="10"/>
      <c r="F30" s="10"/>
      <c r="G30" s="10"/>
      <c r="H30" s="10"/>
      <c r="I30" s="13"/>
      <c r="J30" s="13"/>
      <c r="K30" s="10"/>
      <c r="L30" s="10"/>
      <c r="M30" s="10"/>
      <c r="N30" s="10"/>
      <c r="O30" s="13"/>
      <c r="P30" s="10"/>
      <c r="Q30" s="10"/>
      <c r="R30" s="10"/>
      <c r="S30" s="10"/>
      <c r="T30" s="10"/>
      <c r="U30" s="13"/>
      <c r="V30" s="10"/>
      <c r="W30" s="14"/>
      <c r="X30" s="14"/>
      <c r="Y30" s="10"/>
      <c r="Z30" s="10"/>
      <c r="AA30" s="2"/>
      <c r="AB30" s="10"/>
      <c r="AC30" s="10"/>
      <c r="AD30" s="2"/>
      <c r="AE30" s="10"/>
      <c r="AF30" s="10"/>
      <c r="AG30" s="2"/>
      <c r="AH30" s="2"/>
      <c r="AI30" s="2"/>
      <c r="AJ30" s="2"/>
      <c r="AK30" s="2"/>
      <c r="AL30" s="2"/>
      <c r="AM30" s="2"/>
      <c r="AN30" s="2"/>
      <c r="AO30" s="2"/>
      <c r="AP30" s="2"/>
      <c r="AQ30" s="10"/>
      <c r="AR30" s="10"/>
      <c r="AS30" s="10"/>
      <c r="AT30" s="10"/>
      <c r="AU30" s="10"/>
      <c r="AV30" s="10"/>
      <c r="AW30" s="2"/>
    </row>
    <row r="31" spans="1:49" x14ac:dyDescent="0.4">
      <c r="A31" s="2"/>
      <c r="B31" s="2"/>
      <c r="C31" s="2"/>
      <c r="D31" s="169" t="s">
        <v>43</v>
      </c>
      <c r="E31" s="154"/>
      <c r="F31" s="153" t="str">
        <f>L17</f>
        <v>Z1r</v>
      </c>
      <c r="G31" s="153"/>
      <c r="H31" s="154" t="s">
        <v>155</v>
      </c>
      <c r="I31" s="157" t="str">
        <f>Q17</f>
        <v>Z1t'</v>
      </c>
      <c r="J31" s="157"/>
      <c r="K31" s="154" t="s">
        <v>156</v>
      </c>
      <c r="L31" s="153" t="str">
        <f>L18</f>
        <v>Z2r</v>
      </c>
      <c r="M31" s="153"/>
      <c r="N31" s="154" t="s">
        <v>155</v>
      </c>
      <c r="O31" s="157" t="str">
        <f>Q18</f>
        <v>Z2t'</v>
      </c>
      <c r="P31" s="157"/>
      <c r="Q31" s="154" t="s">
        <v>35</v>
      </c>
      <c r="R31" s="153" t="str">
        <f>L19</f>
        <v>Z3r</v>
      </c>
      <c r="S31" s="153"/>
      <c r="T31" s="154" t="s">
        <v>34</v>
      </c>
      <c r="U31" s="157" t="str">
        <f>Q19</f>
        <v>Z3t'</v>
      </c>
      <c r="V31" s="157"/>
      <c r="W31" s="154" t="s">
        <v>35</v>
      </c>
      <c r="X31" s="153" t="str">
        <f>L20</f>
        <v>Z4r</v>
      </c>
      <c r="Y31" s="153"/>
      <c r="Z31" s="154" t="s">
        <v>34</v>
      </c>
      <c r="AA31" s="157" t="str">
        <f>Q20</f>
        <v>Z4t'</v>
      </c>
      <c r="AB31" s="157"/>
      <c r="AC31" s="158" t="s">
        <v>38</v>
      </c>
      <c r="AD31" s="158"/>
      <c r="AE31" s="153" t="str">
        <f>L16</f>
        <v>Zr</v>
      </c>
      <c r="AF31" s="153"/>
      <c r="AG31" s="153"/>
      <c r="AH31" s="153"/>
      <c r="AI31" s="153"/>
      <c r="AJ31" s="153"/>
      <c r="AK31" s="153"/>
      <c r="AL31" s="153"/>
      <c r="AM31" s="153"/>
      <c r="AN31" s="153"/>
      <c r="AO31" s="153"/>
      <c r="AP31" s="2"/>
      <c r="AQ31" s="12" t="s">
        <v>29</v>
      </c>
      <c r="AR31" s="12" t="s">
        <v>30</v>
      </c>
      <c r="AS31" s="12" t="s">
        <v>50</v>
      </c>
      <c r="AT31" s="12" t="s">
        <v>51</v>
      </c>
      <c r="AU31" s="12" t="s">
        <v>52</v>
      </c>
      <c r="AV31" s="10"/>
      <c r="AW31" s="12" t="s">
        <v>53</v>
      </c>
    </row>
    <row r="32" spans="1:49" x14ac:dyDescent="0.4">
      <c r="A32" s="2"/>
      <c r="B32" s="2"/>
      <c r="C32" s="2"/>
      <c r="D32" s="154"/>
      <c r="E32" s="154"/>
      <c r="F32" s="154">
        <v>100</v>
      </c>
      <c r="G32" s="154"/>
      <c r="H32" s="154"/>
      <c r="I32" s="301" t="str">
        <f>N17</f>
        <v>Z1t</v>
      </c>
      <c r="J32" s="301"/>
      <c r="K32" s="154"/>
      <c r="L32" s="154">
        <v>100</v>
      </c>
      <c r="M32" s="154"/>
      <c r="N32" s="154"/>
      <c r="O32" s="155" t="str">
        <f>N18</f>
        <v>Z2t</v>
      </c>
      <c r="P32" s="155"/>
      <c r="Q32" s="154"/>
      <c r="R32" s="154">
        <v>100</v>
      </c>
      <c r="S32" s="154"/>
      <c r="T32" s="154"/>
      <c r="U32" s="155" t="str">
        <f>N19</f>
        <v>Z3t</v>
      </c>
      <c r="V32" s="155"/>
      <c r="W32" s="154"/>
      <c r="X32" s="154">
        <v>100</v>
      </c>
      <c r="Y32" s="154"/>
      <c r="Z32" s="154"/>
      <c r="AA32" s="155" t="str">
        <f>N20</f>
        <v>Z4t</v>
      </c>
      <c r="AB32" s="155"/>
      <c r="AC32" s="158"/>
      <c r="AD32" s="158"/>
      <c r="AE32" s="156" t="str">
        <f>L17</f>
        <v>Z1r</v>
      </c>
      <c r="AF32" s="156"/>
      <c r="AG32" s="58" t="s">
        <v>35</v>
      </c>
      <c r="AH32" s="159" t="str">
        <f>L18</f>
        <v>Z2r</v>
      </c>
      <c r="AI32" s="159"/>
      <c r="AJ32" s="58" t="s">
        <v>35</v>
      </c>
      <c r="AK32" s="156" t="str">
        <f>L19</f>
        <v>Z3r</v>
      </c>
      <c r="AL32" s="156"/>
      <c r="AM32" s="58" t="s">
        <v>35</v>
      </c>
      <c r="AN32" s="156" t="str">
        <f>L20</f>
        <v>Z4r</v>
      </c>
      <c r="AO32" s="156"/>
      <c r="AP32" s="2"/>
      <c r="AQ32" s="12" t="e">
        <f>IF(F31=0,0,F31/F32*I31/I32)</f>
        <v>#VALUE!</v>
      </c>
      <c r="AR32" s="12" t="e">
        <f>IF(L31=0,0,L31/L32*O31/O32)</f>
        <v>#VALUE!</v>
      </c>
      <c r="AS32" s="12" t="e">
        <f>IF(R31=0,0,R31/R32*U31/U32)</f>
        <v>#VALUE!</v>
      </c>
      <c r="AT32" s="12" t="e">
        <f>IF(X31=0,0,X31/X32*AA31/AA32)</f>
        <v>#VALUE!</v>
      </c>
      <c r="AU32" s="12" t="e">
        <f>IF(AE31=0,0,AE31/(AE32+AH32+AK32+AN32))</f>
        <v>#VALUE!</v>
      </c>
      <c r="AV32" s="10"/>
      <c r="AW32" s="12" t="e">
        <f>(AQ32+AR32+AS32+AT32)*AU32</f>
        <v>#VALUE!</v>
      </c>
    </row>
    <row r="33" spans="1:49" ht="7.5" customHeight="1" x14ac:dyDescent="0.4">
      <c r="A33" s="2"/>
      <c r="B33" s="2"/>
      <c r="C33" s="2"/>
      <c r="D33" s="10"/>
      <c r="E33" s="10"/>
      <c r="F33" s="10"/>
      <c r="G33" s="10"/>
      <c r="H33" s="10"/>
      <c r="I33" s="13"/>
      <c r="J33" s="13"/>
      <c r="K33" s="10"/>
      <c r="L33" s="10"/>
      <c r="M33" s="10"/>
      <c r="N33" s="10"/>
      <c r="O33" s="13"/>
      <c r="P33" s="10"/>
      <c r="Q33" s="10"/>
      <c r="R33" s="10"/>
      <c r="S33" s="10"/>
      <c r="T33" s="10"/>
      <c r="U33" s="13"/>
      <c r="V33" s="10"/>
      <c r="W33" s="14"/>
      <c r="X33" s="14"/>
      <c r="Y33" s="10"/>
      <c r="Z33" s="10"/>
      <c r="AA33" s="2"/>
      <c r="AB33" s="10"/>
      <c r="AC33" s="10"/>
      <c r="AD33" s="2"/>
      <c r="AE33" s="10"/>
      <c r="AF33" s="10"/>
      <c r="AG33" s="2"/>
      <c r="AH33" s="2"/>
      <c r="AI33" s="2"/>
      <c r="AJ33" s="2"/>
      <c r="AK33" s="2"/>
      <c r="AL33" s="2"/>
      <c r="AM33" s="2"/>
      <c r="AN33" s="2"/>
      <c r="AO33" s="2"/>
      <c r="AP33" s="2"/>
      <c r="AQ33" s="10"/>
      <c r="AR33" s="10"/>
      <c r="AS33" s="10"/>
      <c r="AT33" s="10"/>
      <c r="AU33" s="10"/>
      <c r="AV33" s="10"/>
      <c r="AW33" s="2"/>
    </row>
    <row r="34" spans="1:49" ht="18.75" customHeight="1" x14ac:dyDescent="0.4">
      <c r="A34" s="2"/>
      <c r="B34" s="2"/>
      <c r="C34" s="2"/>
      <c r="D34" s="160" t="s">
        <v>35</v>
      </c>
      <c r="E34" s="160"/>
      <c r="F34" s="161" t="str">
        <f>L21</f>
        <v>Sｒ</v>
      </c>
      <c r="G34" s="161"/>
      <c r="H34" s="160" t="s">
        <v>34</v>
      </c>
      <c r="I34" s="162" t="str">
        <f>Q21</f>
        <v>St'</v>
      </c>
      <c r="J34" s="162"/>
      <c r="K34" s="2"/>
      <c r="L34" s="2"/>
      <c r="M34" s="163" t="s">
        <v>35</v>
      </c>
      <c r="N34" s="163"/>
      <c r="O34" s="164">
        <v>100</v>
      </c>
      <c r="P34" s="164"/>
      <c r="Q34" s="15" t="s">
        <v>54</v>
      </c>
      <c r="R34" s="165" t="str">
        <f>L7</f>
        <v>Kr</v>
      </c>
      <c r="S34" s="165"/>
      <c r="T34" s="15" t="s">
        <v>54</v>
      </c>
      <c r="U34" s="143" t="str">
        <f>L11</f>
        <v>Rr</v>
      </c>
      <c r="V34" s="143"/>
      <c r="W34" s="15" t="s">
        <v>54</v>
      </c>
      <c r="X34" s="153" t="str">
        <f>L16</f>
        <v>Zr</v>
      </c>
      <c r="Y34" s="153"/>
      <c r="Z34" s="15" t="s">
        <v>54</v>
      </c>
      <c r="AA34" s="161" t="str">
        <f>L21</f>
        <v>Sｒ</v>
      </c>
      <c r="AB34" s="161"/>
      <c r="AC34" s="2"/>
      <c r="AP34" s="8"/>
      <c r="AQ34" s="12" t="s">
        <v>29</v>
      </c>
      <c r="AR34" s="12" t="s">
        <v>30</v>
      </c>
      <c r="AS34" s="12" t="s">
        <v>50</v>
      </c>
      <c r="AT34" s="12" t="s">
        <v>51</v>
      </c>
      <c r="AU34" s="12"/>
      <c r="AV34" s="10"/>
      <c r="AW34" s="12" t="s">
        <v>144</v>
      </c>
    </row>
    <row r="35" spans="1:49" ht="19.5" customHeight="1" x14ac:dyDescent="0.4">
      <c r="A35" s="2"/>
      <c r="B35" s="2"/>
      <c r="C35" s="2"/>
      <c r="D35" s="160"/>
      <c r="E35" s="160"/>
      <c r="F35" s="160">
        <v>100</v>
      </c>
      <c r="G35" s="160"/>
      <c r="H35" s="160"/>
      <c r="I35" s="166" t="str">
        <f>N21</f>
        <v>St</v>
      </c>
      <c r="J35" s="166"/>
      <c r="K35" s="2"/>
      <c r="L35" s="2"/>
      <c r="M35" s="163"/>
      <c r="N35" s="163"/>
      <c r="O35" s="167">
        <v>100</v>
      </c>
      <c r="P35" s="167"/>
      <c r="Q35" s="167"/>
      <c r="R35" s="167"/>
      <c r="S35" s="167"/>
      <c r="T35" s="167"/>
      <c r="U35" s="167"/>
      <c r="V35" s="167"/>
      <c r="W35" s="167"/>
      <c r="X35" s="167"/>
      <c r="Y35" s="167"/>
      <c r="Z35" s="167"/>
      <c r="AA35" s="167"/>
      <c r="AB35" s="167"/>
      <c r="AC35" s="2"/>
      <c r="AP35" s="8"/>
      <c r="AQ35" s="12" t="e">
        <f>IF(F37=0,0,F37/F38*I37/I38)</f>
        <v>#VALUE!</v>
      </c>
      <c r="AR35" s="12" t="e">
        <f>IF(L37=0,0,L37/L38*O37/O38)</f>
        <v>#VALUE!</v>
      </c>
      <c r="AS35" s="12" t="e">
        <f>IF(R37=0,0,R37/R38*U37/U38)</f>
        <v>#VALUE!</v>
      </c>
      <c r="AT35" s="12" t="e">
        <f>IF(X37=0,0,X37/X38*AA37/AA38)</f>
        <v>#VALUE!</v>
      </c>
      <c r="AU35" s="12"/>
      <c r="AV35" s="10"/>
      <c r="AW35" s="12" t="e">
        <f>(AQ35+AR35+AS35+AT35)</f>
        <v>#VALUE!</v>
      </c>
    </row>
    <row r="36" spans="1:49" ht="7.5" customHeight="1" thickBot="1" x14ac:dyDescent="0.45"/>
    <row r="37" spans="1:49" ht="18.75" customHeight="1" x14ac:dyDescent="0.4">
      <c r="A37" s="2"/>
      <c r="B37" s="2"/>
      <c r="C37" s="2"/>
      <c r="D37" s="284" t="s">
        <v>145</v>
      </c>
      <c r="E37" s="136"/>
      <c r="F37" s="149" t="str">
        <f>CONCATENATE(F31,"×",AM17)</f>
        <v>Z1r×a</v>
      </c>
      <c r="G37" s="149"/>
      <c r="H37" s="136" t="s">
        <v>34</v>
      </c>
      <c r="I37" s="149" t="str">
        <f>CONCATENATE(I31)</f>
        <v>Z1t'</v>
      </c>
      <c r="J37" s="149"/>
      <c r="K37" s="136" t="s">
        <v>35</v>
      </c>
      <c r="L37" s="149" t="str">
        <f>CONCATENATE(L31,"×",AM18)</f>
        <v>Z2r×b</v>
      </c>
      <c r="M37" s="149"/>
      <c r="N37" s="136" t="s">
        <v>34</v>
      </c>
      <c r="O37" s="149" t="str">
        <f>CONCATENATE(O31)</f>
        <v>Z2t'</v>
      </c>
      <c r="P37" s="149"/>
      <c r="Q37" s="136" t="s">
        <v>35</v>
      </c>
      <c r="R37" s="149" t="str">
        <f>CONCATENATE(R31,"×",AM19)</f>
        <v>Z3r×c</v>
      </c>
      <c r="S37" s="149"/>
      <c r="T37" s="136" t="s">
        <v>34</v>
      </c>
      <c r="U37" s="149" t="str">
        <f>CONCATENATE(U31)</f>
        <v>Z3t'</v>
      </c>
      <c r="V37" s="149"/>
      <c r="W37" s="136" t="s">
        <v>35</v>
      </c>
      <c r="X37" s="149" t="str">
        <f>CONCATENATE(X31,"×",AM20)</f>
        <v>Z4r×d</v>
      </c>
      <c r="Y37" s="149"/>
      <c r="Z37" s="136" t="s">
        <v>34</v>
      </c>
      <c r="AA37" s="149" t="str">
        <f>CONCATENATE(AA31)</f>
        <v>Z4t'</v>
      </c>
      <c r="AB37" s="149"/>
      <c r="AC37" s="150" t="s">
        <v>152</v>
      </c>
      <c r="AD37" s="150"/>
      <c r="AE37" s="145" t="s">
        <v>151</v>
      </c>
      <c r="AF37" s="145"/>
      <c r="AG37" s="146" t="e">
        <f>IF(AW35=0,ROUNDUP(AW38,3-INT(LOG(AW38))),ROUNDUP(AW38,0))</f>
        <v>#VALUE!</v>
      </c>
      <c r="AH37" s="146"/>
      <c r="AI37" s="146"/>
      <c r="AJ37" s="146"/>
      <c r="AK37" s="146"/>
      <c r="AL37" s="146"/>
      <c r="AM37" s="147" t="s">
        <v>174</v>
      </c>
      <c r="AN37" s="148"/>
      <c r="AO37" s="148"/>
      <c r="AP37" s="148"/>
      <c r="AQ37" s="12" t="s">
        <v>33</v>
      </c>
      <c r="AR37" s="12"/>
      <c r="AS37" s="12"/>
      <c r="AT37" s="12"/>
      <c r="AU37" s="12" t="s">
        <v>58</v>
      </c>
      <c r="AV37" s="10"/>
      <c r="AW37" s="16" t="s">
        <v>59</v>
      </c>
    </row>
    <row r="38" spans="1:49" ht="18.75" customHeight="1" thickBot="1" x14ac:dyDescent="0.45">
      <c r="A38" s="2"/>
      <c r="B38" s="2"/>
      <c r="C38" s="2"/>
      <c r="D38" s="136"/>
      <c r="E38" s="136"/>
      <c r="F38" s="136">
        <v>100</v>
      </c>
      <c r="G38" s="136"/>
      <c r="H38" s="136"/>
      <c r="I38" s="151" t="str">
        <f>CONCATENATE(I32)</f>
        <v>Z1t</v>
      </c>
      <c r="J38" s="151"/>
      <c r="K38" s="136"/>
      <c r="L38" s="136">
        <v>100</v>
      </c>
      <c r="M38" s="136"/>
      <c r="N38" s="136"/>
      <c r="O38" s="152" t="str">
        <f>CONCATENATE(O32)</f>
        <v>Z2t</v>
      </c>
      <c r="P38" s="152"/>
      <c r="Q38" s="136"/>
      <c r="R38" s="136">
        <v>100</v>
      </c>
      <c r="S38" s="136"/>
      <c r="T38" s="136"/>
      <c r="U38" s="151" t="str">
        <f>CONCATENATE(U32)</f>
        <v>Z3t</v>
      </c>
      <c r="V38" s="151"/>
      <c r="W38" s="136"/>
      <c r="X38" s="136">
        <v>100</v>
      </c>
      <c r="Y38" s="136"/>
      <c r="Z38" s="136"/>
      <c r="AA38" s="152" t="str">
        <f>CONCATENATE(AA32)</f>
        <v>Z4t</v>
      </c>
      <c r="AB38" s="152"/>
      <c r="AC38" s="150"/>
      <c r="AD38" s="150"/>
      <c r="AE38" s="145"/>
      <c r="AF38" s="145"/>
      <c r="AG38" s="146"/>
      <c r="AH38" s="146"/>
      <c r="AI38" s="146"/>
      <c r="AJ38" s="146"/>
      <c r="AK38" s="146"/>
      <c r="AL38" s="146"/>
      <c r="AM38" s="148"/>
      <c r="AN38" s="148"/>
      <c r="AO38" s="148"/>
      <c r="AP38" s="148"/>
      <c r="AQ38" s="12" t="e">
        <f>IF(F34=0,0,F34/F35*I34/I35)</f>
        <v>#VALUE!</v>
      </c>
      <c r="AR38" s="12"/>
      <c r="AS38" s="12"/>
      <c r="AT38" s="12"/>
      <c r="AU38" s="12" t="e">
        <f>(O34-R34-U34-X34-AA34)/O35</f>
        <v>#VALUE!</v>
      </c>
      <c r="AV38" s="10"/>
      <c r="AW38" s="55" t="e">
        <f>E23*(AW26+AW29+AW32+AQ38+AU38-AW35)</f>
        <v>#VALUE!</v>
      </c>
    </row>
    <row r="39" spans="1:49" ht="18.75" customHeight="1" x14ac:dyDescent="0.4">
      <c r="A39" s="2"/>
      <c r="B39" s="2"/>
      <c r="C39" s="2"/>
      <c r="D39" s="72"/>
      <c r="E39" s="72"/>
      <c r="F39" s="72"/>
      <c r="G39" s="72"/>
      <c r="H39" s="72"/>
      <c r="I39" s="102"/>
      <c r="J39" s="102"/>
      <c r="K39" s="72"/>
      <c r="L39" s="72"/>
      <c r="M39" s="72"/>
      <c r="N39" s="72"/>
      <c r="O39" s="102"/>
      <c r="P39" s="102"/>
      <c r="Q39" s="72"/>
      <c r="R39" s="72"/>
      <c r="S39" s="72"/>
      <c r="T39" s="72"/>
      <c r="U39" s="102"/>
      <c r="V39" s="102"/>
      <c r="W39" s="72"/>
      <c r="X39" s="72"/>
      <c r="Y39" s="72"/>
      <c r="Z39" s="72"/>
      <c r="AA39" s="102"/>
      <c r="AB39" s="102"/>
      <c r="AC39" s="73"/>
      <c r="AD39" s="73"/>
      <c r="AE39" s="72"/>
      <c r="AF39" s="72"/>
      <c r="AG39" s="103"/>
      <c r="AH39" s="103"/>
      <c r="AI39" s="103"/>
      <c r="AJ39" s="103"/>
      <c r="AK39" s="103"/>
      <c r="AL39" s="103"/>
      <c r="AM39" s="72"/>
      <c r="AN39" s="72"/>
      <c r="AO39" s="72"/>
      <c r="AP39" s="72"/>
      <c r="AQ39" s="72"/>
      <c r="AR39" s="72"/>
      <c r="AS39" s="72"/>
      <c r="AT39" s="72"/>
      <c r="AU39" s="72"/>
      <c r="AV39" s="72"/>
      <c r="AW39" s="101"/>
    </row>
    <row r="40" spans="1:49" x14ac:dyDescent="0.4">
      <c r="A40" s="277" t="s">
        <v>186</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17"/>
      <c r="AR40" s="17"/>
      <c r="AS40" s="17"/>
      <c r="AT40" s="17"/>
      <c r="AU40" s="17"/>
      <c r="AV40" s="17"/>
    </row>
    <row r="41" spans="1:49" x14ac:dyDescent="0.4">
      <c r="A41" s="278" t="s">
        <v>188</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row>
    <row r="42" spans="1:49" x14ac:dyDescent="0.4">
      <c r="A42" s="278" t="s">
        <v>187</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row>
  </sheetData>
  <mergeCells count="248">
    <mergeCell ref="A40:AP40"/>
    <mergeCell ref="A41:AP41"/>
    <mergeCell ref="A42:AP42"/>
    <mergeCell ref="X2:Z2"/>
    <mergeCell ref="N2:W2"/>
    <mergeCell ref="N3:W3"/>
    <mergeCell ref="N4:W4"/>
    <mergeCell ref="AB2:AO2"/>
    <mergeCell ref="AB3:AO3"/>
    <mergeCell ref="AB4:AO4"/>
    <mergeCell ref="AM37:AP38"/>
    <mergeCell ref="F38:G38"/>
    <mergeCell ref="I38:J38"/>
    <mergeCell ref="L38:M38"/>
    <mergeCell ref="O38:P38"/>
    <mergeCell ref="R38:S38"/>
    <mergeCell ref="U38:V38"/>
    <mergeCell ref="X38:Y38"/>
    <mergeCell ref="AA38:AB38"/>
    <mergeCell ref="W37:W38"/>
    <mergeCell ref="X37:Y37"/>
    <mergeCell ref="Z37:Z38"/>
    <mergeCell ref="AA37:AB37"/>
    <mergeCell ref="AC37:AD38"/>
    <mergeCell ref="AE37:AF38"/>
    <mergeCell ref="N37:N38"/>
    <mergeCell ref="O37:P37"/>
    <mergeCell ref="AE32:AF32"/>
    <mergeCell ref="AH32:AI32"/>
    <mergeCell ref="AK32:AL32"/>
    <mergeCell ref="D37:E38"/>
    <mergeCell ref="F37:G37"/>
    <mergeCell ref="H37:H38"/>
    <mergeCell ref="I37:J37"/>
    <mergeCell ref="K37:K38"/>
    <mergeCell ref="L37:M37"/>
    <mergeCell ref="O34:P34"/>
    <mergeCell ref="R34:S34"/>
    <mergeCell ref="U34:V34"/>
    <mergeCell ref="AG37:AL38"/>
    <mergeCell ref="Q37:Q38"/>
    <mergeCell ref="R37:S37"/>
    <mergeCell ref="T37:T38"/>
    <mergeCell ref="U37:V37"/>
    <mergeCell ref="AA34:AB34"/>
    <mergeCell ref="F35:G35"/>
    <mergeCell ref="I35:J35"/>
    <mergeCell ref="O35:AB35"/>
    <mergeCell ref="AA32:AB32"/>
    <mergeCell ref="AN32:AO32"/>
    <mergeCell ref="D34:E35"/>
    <mergeCell ref="F34:G34"/>
    <mergeCell ref="H34:H35"/>
    <mergeCell ref="I34:J34"/>
    <mergeCell ref="M34:N35"/>
    <mergeCell ref="Z31:Z32"/>
    <mergeCell ref="AA31:AB31"/>
    <mergeCell ref="AC31:AD32"/>
    <mergeCell ref="AE31:AO31"/>
    <mergeCell ref="F32:G32"/>
    <mergeCell ref="I32:J32"/>
    <mergeCell ref="L32:M32"/>
    <mergeCell ref="O32:P32"/>
    <mergeCell ref="R32:S32"/>
    <mergeCell ref="U32:V32"/>
    <mergeCell ref="Q31:Q32"/>
    <mergeCell ref="R31:S31"/>
    <mergeCell ref="T31:T32"/>
    <mergeCell ref="U31:V31"/>
    <mergeCell ref="W31:W32"/>
    <mergeCell ref="X31:Y31"/>
    <mergeCell ref="X32:Y32"/>
    <mergeCell ref="X34:Y34"/>
    <mergeCell ref="AK29:AL29"/>
    <mergeCell ref="AN29:AO29"/>
    <mergeCell ref="D31:E32"/>
    <mergeCell ref="F31:G31"/>
    <mergeCell ref="H31:H32"/>
    <mergeCell ref="I31:J31"/>
    <mergeCell ref="K31:K32"/>
    <mergeCell ref="L31:M31"/>
    <mergeCell ref="N31:N32"/>
    <mergeCell ref="O31:P31"/>
    <mergeCell ref="F29:G29"/>
    <mergeCell ref="I29:J29"/>
    <mergeCell ref="L29:M29"/>
    <mergeCell ref="O29:P29"/>
    <mergeCell ref="R29:S29"/>
    <mergeCell ref="U29:V29"/>
    <mergeCell ref="W28:W29"/>
    <mergeCell ref="X28:Y28"/>
    <mergeCell ref="Z28:Z29"/>
    <mergeCell ref="AA28:AB28"/>
    <mergeCell ref="AC28:AD29"/>
    <mergeCell ref="AE28:AO28"/>
    <mergeCell ref="X29:Y29"/>
    <mergeCell ref="AA29:AB29"/>
    <mergeCell ref="AE29:AF29"/>
    <mergeCell ref="AH29:AI29"/>
    <mergeCell ref="N28:N29"/>
    <mergeCell ref="O28:P28"/>
    <mergeCell ref="Q28:Q29"/>
    <mergeCell ref="R28:S28"/>
    <mergeCell ref="T28:T29"/>
    <mergeCell ref="U28:V28"/>
    <mergeCell ref="D28:E29"/>
    <mergeCell ref="F28:G28"/>
    <mergeCell ref="H28:H29"/>
    <mergeCell ref="I28:J28"/>
    <mergeCell ref="K28:K29"/>
    <mergeCell ref="L28:M28"/>
    <mergeCell ref="R25:S25"/>
    <mergeCell ref="T25:T26"/>
    <mergeCell ref="U25:V25"/>
    <mergeCell ref="F26:G26"/>
    <mergeCell ref="I26:J26"/>
    <mergeCell ref="L26:M26"/>
    <mergeCell ref="O26:P26"/>
    <mergeCell ref="R26:S26"/>
    <mergeCell ref="D25:E26"/>
    <mergeCell ref="F25:G25"/>
    <mergeCell ref="H25:H26"/>
    <mergeCell ref="I25:J25"/>
    <mergeCell ref="K25:K26"/>
    <mergeCell ref="L25:M25"/>
    <mergeCell ref="N25:N26"/>
    <mergeCell ref="O25:P25"/>
    <mergeCell ref="Q25:Q26"/>
    <mergeCell ref="A23:C23"/>
    <mergeCell ref="E23:G23"/>
    <mergeCell ref="AD20:AF20"/>
    <mergeCell ref="AG20:AI20"/>
    <mergeCell ref="U26:V26"/>
    <mergeCell ref="Y26:Z26"/>
    <mergeCell ref="AB26:AC26"/>
    <mergeCell ref="AE26:AF26"/>
    <mergeCell ref="W25:X26"/>
    <mergeCell ref="Y25:AF25"/>
    <mergeCell ref="C21:J21"/>
    <mergeCell ref="N21:P21"/>
    <mergeCell ref="Q21:S21"/>
    <mergeCell ref="T21:Z21"/>
    <mergeCell ref="C20:J20"/>
    <mergeCell ref="N20:P20"/>
    <mergeCell ref="Q20:S20"/>
    <mergeCell ref="AA20:AC20"/>
    <mergeCell ref="AA21:AL21"/>
    <mergeCell ref="U20:Z20"/>
    <mergeCell ref="C19:J19"/>
    <mergeCell ref="N19:P19"/>
    <mergeCell ref="Q19:S19"/>
    <mergeCell ref="AA19:AC19"/>
    <mergeCell ref="AD19:AF19"/>
    <mergeCell ref="AG19:AI19"/>
    <mergeCell ref="AJ19:AL19"/>
    <mergeCell ref="C18:J18"/>
    <mergeCell ref="N18:P18"/>
    <mergeCell ref="Q18:S18"/>
    <mergeCell ref="AA18:AC18"/>
    <mergeCell ref="U18:Z18"/>
    <mergeCell ref="U19:Z19"/>
    <mergeCell ref="C17:J17"/>
    <mergeCell ref="N17:P17"/>
    <mergeCell ref="Q17:S17"/>
    <mergeCell ref="AA17:AC17"/>
    <mergeCell ref="N16:P16"/>
    <mergeCell ref="Q16:S16"/>
    <mergeCell ref="AD17:AF17"/>
    <mergeCell ref="AG17:AI17"/>
    <mergeCell ref="AJ17:AL17"/>
    <mergeCell ref="U16:Z16"/>
    <mergeCell ref="U17:Z17"/>
    <mergeCell ref="C14:J14"/>
    <mergeCell ref="N14:P14"/>
    <mergeCell ref="Q14:S14"/>
    <mergeCell ref="U14:W14"/>
    <mergeCell ref="X14:Z14"/>
    <mergeCell ref="C15:J15"/>
    <mergeCell ref="N15:P15"/>
    <mergeCell ref="Q15:S15"/>
    <mergeCell ref="U15:W15"/>
    <mergeCell ref="X15:Z15"/>
    <mergeCell ref="U10:W10"/>
    <mergeCell ref="X10:Z10"/>
    <mergeCell ref="C9:J9"/>
    <mergeCell ref="N9:P9"/>
    <mergeCell ref="Q9:S9"/>
    <mergeCell ref="U9:W9"/>
    <mergeCell ref="X9:Z9"/>
    <mergeCell ref="C13:J13"/>
    <mergeCell ref="N13:P13"/>
    <mergeCell ref="Q13:S13"/>
    <mergeCell ref="U13:W13"/>
    <mergeCell ref="X13:Z13"/>
    <mergeCell ref="C12:J12"/>
    <mergeCell ref="N12:P12"/>
    <mergeCell ref="Q12:S12"/>
    <mergeCell ref="U12:W12"/>
    <mergeCell ref="X12:Z12"/>
    <mergeCell ref="N11:P11"/>
    <mergeCell ref="Q11:S11"/>
    <mergeCell ref="Q10:S10"/>
    <mergeCell ref="AM21:AO21"/>
    <mergeCell ref="A2:I3"/>
    <mergeCell ref="D4:G4"/>
    <mergeCell ref="A6:B6"/>
    <mergeCell ref="C6:J6"/>
    <mergeCell ref="K6:M6"/>
    <mergeCell ref="Q6:S6"/>
    <mergeCell ref="K2:M2"/>
    <mergeCell ref="K4:M4"/>
    <mergeCell ref="C8:J8"/>
    <mergeCell ref="N8:P8"/>
    <mergeCell ref="Q8:S8"/>
    <mergeCell ref="N6:P6"/>
    <mergeCell ref="N7:P7"/>
    <mergeCell ref="Q7:S7"/>
    <mergeCell ref="U8:W8"/>
    <mergeCell ref="X8:Z8"/>
    <mergeCell ref="U7:W7"/>
    <mergeCell ref="X7:Z7"/>
    <mergeCell ref="U11:W11"/>
    <mergeCell ref="X11:Z11"/>
    <mergeCell ref="C10:J10"/>
    <mergeCell ref="N10:P10"/>
    <mergeCell ref="U6:Z6"/>
    <mergeCell ref="AM16:AO16"/>
    <mergeCell ref="AM17:AO17"/>
    <mergeCell ref="AM18:AO18"/>
    <mergeCell ref="AM19:AO19"/>
    <mergeCell ref="AM20:AO20"/>
    <mergeCell ref="AA16:AC16"/>
    <mergeCell ref="AA6:AC6"/>
    <mergeCell ref="AB9:AC9"/>
    <mergeCell ref="AB11:AC11"/>
    <mergeCell ref="AD14:AO14"/>
    <mergeCell ref="AB14:AC14"/>
    <mergeCell ref="AA11:AA15"/>
    <mergeCell ref="AD6:AP8"/>
    <mergeCell ref="AD9:AP10"/>
    <mergeCell ref="AD11:AP13"/>
    <mergeCell ref="AD16:AF16"/>
    <mergeCell ref="AG16:AI16"/>
    <mergeCell ref="AJ16:AL16"/>
    <mergeCell ref="AD18:AF18"/>
    <mergeCell ref="AG18:AI18"/>
    <mergeCell ref="AJ18:AL18"/>
    <mergeCell ref="AJ20:AL20"/>
  </mergeCells>
  <phoneticPr fontId="2"/>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2"/>
  <sheetViews>
    <sheetView showGridLines="0" view="pageBreakPreview" zoomScale="73" zoomScaleNormal="73" zoomScaleSheetLayoutView="73" zoomScalePageLayoutView="70" workbookViewId="0">
      <selection activeCell="A2" sqref="A2:I3"/>
    </sheetView>
  </sheetViews>
  <sheetFormatPr defaultRowHeight="18.75" x14ac:dyDescent="0.4"/>
  <cols>
    <col min="1" max="11" width="4.125" style="3" customWidth="1"/>
    <col min="12" max="12" width="7.25" style="3" customWidth="1"/>
    <col min="13" max="41" width="4.125" style="3" customWidth="1"/>
    <col min="42" max="42" width="3.875" style="3" customWidth="1"/>
    <col min="43" max="47" width="7.25" style="3" customWidth="1"/>
    <col min="48" max="48" width="1.375" style="3" customWidth="1"/>
    <col min="49" max="49" width="14.125" style="3" customWidth="1"/>
    <col min="50" max="55" width="9" style="3"/>
    <col min="56" max="56" width="9.375" style="3" bestFit="1" customWidth="1"/>
    <col min="57" max="16384" width="9" style="3"/>
  </cols>
  <sheetData>
    <row r="1" spans="1:44" x14ac:dyDescent="0.4">
      <c r="A1" s="1" t="s">
        <v>190</v>
      </c>
      <c r="H1" s="54" t="s">
        <v>111</v>
      </c>
    </row>
    <row r="2" spans="1:44" ht="18.75" customHeight="1" x14ac:dyDescent="0.4">
      <c r="A2" s="264" t="s">
        <v>141</v>
      </c>
      <c r="B2" s="264"/>
      <c r="C2" s="264"/>
      <c r="D2" s="264"/>
      <c r="E2" s="264"/>
      <c r="F2" s="264"/>
      <c r="G2" s="264"/>
      <c r="H2" s="264"/>
      <c r="I2" s="264"/>
      <c r="J2" s="49"/>
      <c r="K2" s="273" t="s">
        <v>60</v>
      </c>
      <c r="L2" s="273"/>
      <c r="M2" s="273"/>
      <c r="N2" s="317" t="s">
        <v>131</v>
      </c>
      <c r="O2" s="317"/>
      <c r="P2" s="317"/>
      <c r="Q2" s="317"/>
      <c r="R2" s="317"/>
      <c r="S2" s="317"/>
      <c r="T2" s="317"/>
      <c r="U2" s="317"/>
      <c r="V2" s="317"/>
      <c r="W2" s="317"/>
      <c r="X2" s="273" t="s">
        <v>1</v>
      </c>
      <c r="Y2" s="273"/>
      <c r="Z2" s="273"/>
      <c r="AA2" s="5" t="s">
        <v>125</v>
      </c>
      <c r="AB2" s="279" t="s">
        <v>130</v>
      </c>
      <c r="AC2" s="279"/>
      <c r="AD2" s="279"/>
      <c r="AE2" s="279"/>
      <c r="AF2" s="279"/>
      <c r="AG2" s="279"/>
      <c r="AH2" s="279"/>
      <c r="AI2" s="279"/>
      <c r="AJ2" s="279"/>
      <c r="AK2" s="279"/>
      <c r="AL2" s="279"/>
      <c r="AM2" s="279"/>
      <c r="AN2" s="279"/>
      <c r="AO2" s="279"/>
      <c r="AP2" s="2"/>
      <c r="AQ2" s="2"/>
      <c r="AR2" s="2"/>
    </row>
    <row r="3" spans="1:44" x14ac:dyDescent="0.4">
      <c r="A3" s="264"/>
      <c r="B3" s="264"/>
      <c r="C3" s="264"/>
      <c r="D3" s="264"/>
      <c r="E3" s="264"/>
      <c r="F3" s="264"/>
      <c r="G3" s="264"/>
      <c r="H3" s="264"/>
      <c r="I3" s="264"/>
      <c r="J3" s="49"/>
      <c r="L3" s="2"/>
      <c r="M3" s="2"/>
      <c r="N3" s="276" t="s">
        <v>132</v>
      </c>
      <c r="O3" s="276"/>
      <c r="P3" s="276"/>
      <c r="Q3" s="276"/>
      <c r="R3" s="276"/>
      <c r="S3" s="276"/>
      <c r="T3" s="276"/>
      <c r="U3" s="276"/>
      <c r="V3" s="276"/>
      <c r="W3" s="276"/>
      <c r="X3" s="2"/>
      <c r="Y3" s="2"/>
      <c r="Z3" s="2"/>
      <c r="AA3" s="5" t="s">
        <v>126</v>
      </c>
      <c r="AB3" s="280" t="s">
        <v>129</v>
      </c>
      <c r="AC3" s="280"/>
      <c r="AD3" s="280"/>
      <c r="AE3" s="280"/>
      <c r="AF3" s="280"/>
      <c r="AG3" s="280"/>
      <c r="AH3" s="280"/>
      <c r="AI3" s="280"/>
      <c r="AJ3" s="280"/>
      <c r="AK3" s="280"/>
      <c r="AL3" s="280"/>
      <c r="AM3" s="280"/>
      <c r="AN3" s="280"/>
      <c r="AO3" s="280"/>
      <c r="AP3" s="2"/>
      <c r="AQ3" s="2"/>
      <c r="AR3" s="2"/>
    </row>
    <row r="4" spans="1:44" x14ac:dyDescent="0.4">
      <c r="A4" s="2" t="s">
        <v>2</v>
      </c>
      <c r="B4" s="2"/>
      <c r="C4" s="2"/>
      <c r="D4" s="265">
        <v>1661.5</v>
      </c>
      <c r="E4" s="265"/>
      <c r="F4" s="265"/>
      <c r="G4" s="265"/>
      <c r="H4" s="2" t="s">
        <v>3</v>
      </c>
      <c r="I4" s="2"/>
      <c r="J4" s="2"/>
      <c r="K4" s="273" t="s">
        <v>62</v>
      </c>
      <c r="L4" s="273"/>
      <c r="M4" s="273"/>
      <c r="N4" s="276"/>
      <c r="O4" s="276"/>
      <c r="P4" s="276"/>
      <c r="Q4" s="276"/>
      <c r="R4" s="276"/>
      <c r="S4" s="276"/>
      <c r="T4" s="276"/>
      <c r="U4" s="276"/>
      <c r="V4" s="276"/>
      <c r="W4" s="276"/>
      <c r="X4" s="2"/>
      <c r="Y4" s="2"/>
      <c r="Z4" s="2"/>
      <c r="AA4" s="7" t="s">
        <v>127</v>
      </c>
      <c r="AB4" s="280" t="s">
        <v>128</v>
      </c>
      <c r="AC4" s="280"/>
      <c r="AD4" s="280"/>
      <c r="AE4" s="280"/>
      <c r="AF4" s="280"/>
      <c r="AG4" s="280"/>
      <c r="AH4" s="280"/>
      <c r="AI4" s="280"/>
      <c r="AJ4" s="280"/>
      <c r="AK4" s="280"/>
      <c r="AL4" s="280"/>
      <c r="AM4" s="280"/>
      <c r="AN4" s="280"/>
      <c r="AO4" s="280"/>
      <c r="AP4" s="2"/>
      <c r="AQ4" s="2"/>
      <c r="AR4" s="2"/>
    </row>
    <row r="5" spans="1:44" ht="10.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N5" s="2"/>
      <c r="AO5" s="2"/>
      <c r="AP5" s="2"/>
      <c r="AQ5" s="2"/>
    </row>
    <row r="6" spans="1:44" ht="18.75" customHeight="1" x14ac:dyDescent="0.4">
      <c r="A6" s="266"/>
      <c r="B6" s="267"/>
      <c r="C6" s="125" t="s">
        <v>4</v>
      </c>
      <c r="D6" s="126"/>
      <c r="E6" s="126"/>
      <c r="F6" s="126"/>
      <c r="G6" s="126"/>
      <c r="H6" s="126"/>
      <c r="I6" s="126"/>
      <c r="J6" s="127"/>
      <c r="K6" s="268" t="s">
        <v>65</v>
      </c>
      <c r="L6" s="167"/>
      <c r="M6" s="269"/>
      <c r="N6" s="125" t="s">
        <v>66</v>
      </c>
      <c r="O6" s="126"/>
      <c r="P6" s="127"/>
      <c r="Q6" s="270" t="s">
        <v>115</v>
      </c>
      <c r="R6" s="271"/>
      <c r="S6" s="272"/>
      <c r="T6" s="2"/>
      <c r="U6" s="119" t="s">
        <v>5</v>
      </c>
      <c r="V6" s="119"/>
      <c r="W6" s="119"/>
      <c r="X6" s="119"/>
      <c r="Y6" s="119"/>
      <c r="Z6" s="119"/>
      <c r="AA6" s="282" t="s">
        <v>162</v>
      </c>
      <c r="AB6" s="282"/>
      <c r="AC6" s="282"/>
      <c r="AD6" s="121" t="s">
        <v>164</v>
      </c>
      <c r="AE6" s="121"/>
      <c r="AF6" s="121"/>
      <c r="AG6" s="121"/>
      <c r="AH6" s="121"/>
      <c r="AI6" s="121"/>
      <c r="AJ6" s="121"/>
      <c r="AK6" s="121"/>
      <c r="AL6" s="121"/>
      <c r="AM6" s="121"/>
      <c r="AN6" s="121"/>
      <c r="AO6" s="121"/>
      <c r="AP6" s="121"/>
      <c r="AQ6" s="2"/>
    </row>
    <row r="7" spans="1:44" ht="20.25" customHeight="1" x14ac:dyDescent="0.4">
      <c r="A7" s="29" t="s">
        <v>6</v>
      </c>
      <c r="B7" s="32"/>
      <c r="C7" s="30" t="s">
        <v>7</v>
      </c>
      <c r="D7" s="33"/>
      <c r="E7" s="33"/>
      <c r="F7" s="33"/>
      <c r="G7" s="33"/>
      <c r="H7" s="33"/>
      <c r="I7" s="33"/>
      <c r="J7" s="33"/>
      <c r="K7" s="74"/>
      <c r="L7" s="84">
        <v>3.34</v>
      </c>
      <c r="M7" s="71"/>
      <c r="N7" s="257"/>
      <c r="O7" s="258"/>
      <c r="P7" s="259"/>
      <c r="Q7" s="257"/>
      <c r="R7" s="258"/>
      <c r="S7" s="260"/>
      <c r="T7" s="43" t="s">
        <v>180</v>
      </c>
      <c r="U7" s="261" t="s">
        <v>161</v>
      </c>
      <c r="V7" s="262"/>
      <c r="W7" s="262"/>
      <c r="X7" s="261" t="s">
        <v>17</v>
      </c>
      <c r="Y7" s="262"/>
      <c r="Z7" s="263"/>
      <c r="AD7" s="121"/>
      <c r="AE7" s="121"/>
      <c r="AF7" s="121"/>
      <c r="AG7" s="121"/>
      <c r="AH7" s="121"/>
      <c r="AI7" s="121"/>
      <c r="AJ7" s="121"/>
      <c r="AK7" s="121"/>
      <c r="AL7" s="121"/>
      <c r="AM7" s="121"/>
      <c r="AN7" s="121"/>
      <c r="AO7" s="121"/>
      <c r="AP7" s="121"/>
      <c r="AQ7" s="2"/>
    </row>
    <row r="8" spans="1:44" ht="18.75" customHeight="1" x14ac:dyDescent="0.4">
      <c r="A8" s="30"/>
      <c r="B8" s="39" t="s">
        <v>8</v>
      </c>
      <c r="C8" s="213" t="s">
        <v>112</v>
      </c>
      <c r="D8" s="214"/>
      <c r="E8" s="214"/>
      <c r="F8" s="214"/>
      <c r="G8" s="214"/>
      <c r="H8" s="214"/>
      <c r="I8" s="214"/>
      <c r="J8" s="214"/>
      <c r="K8" s="75"/>
      <c r="L8" s="85">
        <v>1.81</v>
      </c>
      <c r="M8" s="68"/>
      <c r="N8" s="215">
        <v>40100</v>
      </c>
      <c r="O8" s="216"/>
      <c r="P8" s="217"/>
      <c r="Q8" s="215">
        <v>41100</v>
      </c>
      <c r="R8" s="216"/>
      <c r="S8" s="218"/>
      <c r="T8" s="40" t="s">
        <v>8</v>
      </c>
      <c r="U8" s="318"/>
      <c r="V8" s="319"/>
      <c r="W8" s="320"/>
      <c r="X8" s="321"/>
      <c r="Y8" s="322"/>
      <c r="Z8" s="323"/>
      <c r="AA8" s="9"/>
      <c r="AB8" s="64"/>
      <c r="AC8" s="64"/>
      <c r="AD8" s="121"/>
      <c r="AE8" s="121"/>
      <c r="AF8" s="121"/>
      <c r="AG8" s="121"/>
      <c r="AH8" s="121"/>
      <c r="AI8" s="121"/>
      <c r="AJ8" s="121"/>
      <c r="AK8" s="121"/>
      <c r="AL8" s="121"/>
      <c r="AM8" s="121"/>
      <c r="AN8" s="121"/>
      <c r="AO8" s="121"/>
      <c r="AP8" s="121"/>
      <c r="AQ8" s="2"/>
    </row>
    <row r="9" spans="1:44" ht="18.75" customHeight="1" x14ac:dyDescent="0.4">
      <c r="A9" s="30"/>
      <c r="B9" s="39" t="s">
        <v>10</v>
      </c>
      <c r="C9" s="196" t="s">
        <v>113</v>
      </c>
      <c r="D9" s="197"/>
      <c r="E9" s="197"/>
      <c r="F9" s="197"/>
      <c r="G9" s="197"/>
      <c r="H9" s="197"/>
      <c r="I9" s="197"/>
      <c r="J9" s="197"/>
      <c r="K9" s="76"/>
      <c r="L9" s="86">
        <v>0.5</v>
      </c>
      <c r="M9" s="66"/>
      <c r="N9" s="198">
        <v>11000</v>
      </c>
      <c r="O9" s="199"/>
      <c r="P9" s="200"/>
      <c r="Q9" s="198">
        <v>11400</v>
      </c>
      <c r="R9" s="199"/>
      <c r="S9" s="201"/>
      <c r="T9" s="42" t="s">
        <v>10</v>
      </c>
      <c r="U9" s="324"/>
      <c r="V9" s="325"/>
      <c r="W9" s="326"/>
      <c r="X9" s="327"/>
      <c r="Y9" s="328"/>
      <c r="Z9" s="329"/>
      <c r="AA9" s="9"/>
      <c r="AB9" s="283" t="s">
        <v>165</v>
      </c>
      <c r="AC9" s="283"/>
      <c r="AD9" s="121" t="s">
        <v>175</v>
      </c>
      <c r="AE9" s="121"/>
      <c r="AF9" s="121"/>
      <c r="AG9" s="121"/>
      <c r="AH9" s="121"/>
      <c r="AI9" s="121"/>
      <c r="AJ9" s="121"/>
      <c r="AK9" s="121"/>
      <c r="AL9" s="121"/>
      <c r="AM9" s="121"/>
      <c r="AN9" s="121"/>
      <c r="AO9" s="121"/>
      <c r="AP9" s="121"/>
      <c r="AQ9" s="2"/>
    </row>
    <row r="10" spans="1:44" ht="18.75" customHeight="1" x14ac:dyDescent="0.4">
      <c r="A10" s="31"/>
      <c r="B10" s="39" t="s">
        <v>12</v>
      </c>
      <c r="C10" s="184" t="s">
        <v>114</v>
      </c>
      <c r="D10" s="185"/>
      <c r="E10" s="185"/>
      <c r="F10" s="185"/>
      <c r="G10" s="185"/>
      <c r="H10" s="185"/>
      <c r="I10" s="185"/>
      <c r="J10" s="185"/>
      <c r="K10" s="77"/>
      <c r="L10" s="87">
        <v>0.5</v>
      </c>
      <c r="M10" s="69"/>
      <c r="N10" s="186">
        <v>11900</v>
      </c>
      <c r="O10" s="187"/>
      <c r="P10" s="188"/>
      <c r="Q10" s="186">
        <v>12400</v>
      </c>
      <c r="R10" s="187"/>
      <c r="S10" s="189"/>
      <c r="T10" s="44" t="s">
        <v>12</v>
      </c>
      <c r="U10" s="330"/>
      <c r="V10" s="331"/>
      <c r="W10" s="331"/>
      <c r="X10" s="332"/>
      <c r="Y10" s="333"/>
      <c r="Z10" s="334"/>
      <c r="AA10" s="9"/>
      <c r="AB10" s="64"/>
      <c r="AC10" s="64"/>
      <c r="AD10" s="121"/>
      <c r="AE10" s="121"/>
      <c r="AF10" s="121"/>
      <c r="AG10" s="121"/>
      <c r="AH10" s="121"/>
      <c r="AI10" s="121"/>
      <c r="AJ10" s="121"/>
      <c r="AK10" s="121"/>
      <c r="AL10" s="121"/>
      <c r="AM10" s="121"/>
      <c r="AN10" s="121"/>
      <c r="AO10" s="121"/>
      <c r="AP10" s="121"/>
      <c r="AQ10" s="2"/>
    </row>
    <row r="11" spans="1:44" ht="18.75" customHeight="1" x14ac:dyDescent="0.4">
      <c r="A11" s="25" t="s">
        <v>15</v>
      </c>
      <c r="B11" s="27"/>
      <c r="C11" s="25" t="s">
        <v>16</v>
      </c>
      <c r="D11" s="27"/>
      <c r="E11" s="27"/>
      <c r="F11" s="27"/>
      <c r="G11" s="27"/>
      <c r="H11" s="27"/>
      <c r="I11" s="27"/>
      <c r="J11" s="27"/>
      <c r="K11" s="78"/>
      <c r="L11" s="88">
        <v>8.33</v>
      </c>
      <c r="M11" s="70"/>
      <c r="N11" s="311"/>
      <c r="O11" s="312"/>
      <c r="P11" s="313"/>
      <c r="Q11" s="311"/>
      <c r="R11" s="312"/>
      <c r="S11" s="314"/>
      <c r="T11" s="37" t="s">
        <v>182</v>
      </c>
      <c r="U11" s="251" t="s">
        <v>161</v>
      </c>
      <c r="V11" s="252"/>
      <c r="W11" s="252"/>
      <c r="X11" s="251" t="s">
        <v>17</v>
      </c>
      <c r="Y11" s="252"/>
      <c r="Z11" s="253"/>
      <c r="AA11" s="120" t="s">
        <v>14</v>
      </c>
      <c r="AB11" s="283" t="s">
        <v>167</v>
      </c>
      <c r="AC11" s="283"/>
      <c r="AD11" s="122" t="s">
        <v>176</v>
      </c>
      <c r="AE11" s="122"/>
      <c r="AF11" s="122"/>
      <c r="AG11" s="122"/>
      <c r="AH11" s="122"/>
      <c r="AI11" s="122"/>
      <c r="AJ11" s="122"/>
      <c r="AK11" s="122"/>
      <c r="AL11" s="122"/>
      <c r="AM11" s="122"/>
      <c r="AN11" s="122"/>
      <c r="AO11" s="122"/>
      <c r="AP11" s="122"/>
      <c r="AQ11" s="2"/>
    </row>
    <row r="12" spans="1:44" ht="18.75" customHeight="1" x14ac:dyDescent="0.4">
      <c r="A12" s="25"/>
      <c r="B12" s="34" t="s">
        <v>18</v>
      </c>
      <c r="C12" s="213" t="s">
        <v>116</v>
      </c>
      <c r="D12" s="214"/>
      <c r="E12" s="214"/>
      <c r="F12" s="214"/>
      <c r="G12" s="214"/>
      <c r="H12" s="214"/>
      <c r="I12" s="214"/>
      <c r="J12" s="214"/>
      <c r="K12" s="75"/>
      <c r="L12" s="85">
        <v>3.01</v>
      </c>
      <c r="M12" s="68"/>
      <c r="N12" s="215">
        <v>19200</v>
      </c>
      <c r="O12" s="216"/>
      <c r="P12" s="217"/>
      <c r="Q12" s="215">
        <v>18700</v>
      </c>
      <c r="R12" s="216"/>
      <c r="S12" s="218"/>
      <c r="T12" s="45" t="s">
        <v>18</v>
      </c>
      <c r="U12" s="318"/>
      <c r="V12" s="319"/>
      <c r="W12" s="320"/>
      <c r="X12" s="321"/>
      <c r="Y12" s="322"/>
      <c r="Z12" s="323"/>
      <c r="AA12" s="120"/>
      <c r="AB12" s="64"/>
      <c r="AC12" s="64"/>
      <c r="AD12" s="122"/>
      <c r="AE12" s="122"/>
      <c r="AF12" s="122"/>
      <c r="AG12" s="122"/>
      <c r="AH12" s="122"/>
      <c r="AI12" s="122"/>
      <c r="AJ12" s="122"/>
      <c r="AK12" s="122"/>
      <c r="AL12" s="122"/>
      <c r="AM12" s="122"/>
      <c r="AN12" s="122"/>
      <c r="AO12" s="122"/>
      <c r="AP12" s="122"/>
      <c r="AQ12" s="2"/>
    </row>
    <row r="13" spans="1:44" ht="18.75" customHeight="1" x14ac:dyDescent="0.4">
      <c r="A13" s="25"/>
      <c r="B13" s="34" t="s">
        <v>19</v>
      </c>
      <c r="C13" s="196" t="s">
        <v>117</v>
      </c>
      <c r="D13" s="197"/>
      <c r="E13" s="197"/>
      <c r="F13" s="197"/>
      <c r="G13" s="197"/>
      <c r="H13" s="197"/>
      <c r="I13" s="197"/>
      <c r="J13" s="197"/>
      <c r="K13" s="76"/>
      <c r="L13" s="86">
        <v>1.72</v>
      </c>
      <c r="M13" s="66"/>
      <c r="N13" s="198">
        <v>22000</v>
      </c>
      <c r="O13" s="199"/>
      <c r="P13" s="200"/>
      <c r="Q13" s="198">
        <v>22200</v>
      </c>
      <c r="R13" s="199"/>
      <c r="S13" s="201"/>
      <c r="T13" s="42" t="s">
        <v>19</v>
      </c>
      <c r="U13" s="324"/>
      <c r="V13" s="325"/>
      <c r="W13" s="326"/>
      <c r="X13" s="327"/>
      <c r="Y13" s="328"/>
      <c r="Z13" s="329"/>
      <c r="AA13" s="120"/>
      <c r="AB13" s="64"/>
      <c r="AC13" s="64"/>
      <c r="AD13" s="122"/>
      <c r="AE13" s="122"/>
      <c r="AF13" s="122"/>
      <c r="AG13" s="122"/>
      <c r="AH13" s="122"/>
      <c r="AI13" s="122"/>
      <c r="AJ13" s="122"/>
      <c r="AK13" s="122"/>
      <c r="AL13" s="122"/>
      <c r="AM13" s="122"/>
      <c r="AN13" s="122"/>
      <c r="AO13" s="122"/>
      <c r="AP13" s="122"/>
      <c r="AQ13" s="2"/>
    </row>
    <row r="14" spans="1:44" ht="18.75" customHeight="1" x14ac:dyDescent="0.4">
      <c r="A14" s="25"/>
      <c r="B14" s="34" t="s">
        <v>20</v>
      </c>
      <c r="C14" s="196" t="s">
        <v>118</v>
      </c>
      <c r="D14" s="197"/>
      <c r="E14" s="197"/>
      <c r="F14" s="197"/>
      <c r="G14" s="197"/>
      <c r="H14" s="197"/>
      <c r="I14" s="197"/>
      <c r="J14" s="197"/>
      <c r="K14" s="76"/>
      <c r="L14" s="86">
        <v>1.67</v>
      </c>
      <c r="M14" s="66"/>
      <c r="N14" s="198">
        <v>21600</v>
      </c>
      <c r="O14" s="199"/>
      <c r="P14" s="200"/>
      <c r="Q14" s="198">
        <v>22100</v>
      </c>
      <c r="R14" s="199"/>
      <c r="S14" s="201"/>
      <c r="T14" s="46" t="s">
        <v>20</v>
      </c>
      <c r="U14" s="347"/>
      <c r="V14" s="348"/>
      <c r="W14" s="348"/>
      <c r="X14" s="349"/>
      <c r="Y14" s="350"/>
      <c r="Z14" s="351"/>
      <c r="AA14" s="120"/>
      <c r="AB14" s="283" t="s">
        <v>168</v>
      </c>
      <c r="AC14" s="283"/>
      <c r="AD14" s="121" t="s">
        <v>170</v>
      </c>
      <c r="AE14" s="121"/>
      <c r="AF14" s="121"/>
      <c r="AG14" s="121"/>
      <c r="AH14" s="121"/>
      <c r="AI14" s="121"/>
      <c r="AJ14" s="121"/>
      <c r="AK14" s="121"/>
      <c r="AL14" s="121"/>
      <c r="AM14" s="121"/>
      <c r="AN14" s="121"/>
      <c r="AO14" s="121"/>
      <c r="AP14" s="64"/>
      <c r="AQ14" s="2"/>
    </row>
    <row r="15" spans="1:44" ht="18.75" customHeight="1" x14ac:dyDescent="0.4">
      <c r="A15" s="26"/>
      <c r="B15" s="34" t="s">
        <v>21</v>
      </c>
      <c r="C15" s="184" t="s">
        <v>119</v>
      </c>
      <c r="D15" s="185"/>
      <c r="E15" s="185"/>
      <c r="F15" s="185"/>
      <c r="G15" s="185"/>
      <c r="H15" s="185"/>
      <c r="I15" s="185"/>
      <c r="J15" s="185"/>
      <c r="K15" s="77"/>
      <c r="L15" s="87">
        <v>0.6</v>
      </c>
      <c r="M15" s="69"/>
      <c r="N15" s="186">
        <v>23300</v>
      </c>
      <c r="O15" s="187"/>
      <c r="P15" s="188"/>
      <c r="Q15" s="186">
        <v>22400</v>
      </c>
      <c r="R15" s="187"/>
      <c r="S15" s="189"/>
      <c r="T15" s="41" t="s">
        <v>21</v>
      </c>
      <c r="U15" s="330"/>
      <c r="V15" s="331"/>
      <c r="W15" s="352"/>
      <c r="X15" s="353"/>
      <c r="Y15" s="354"/>
      <c r="Z15" s="355"/>
      <c r="AA15" s="120"/>
      <c r="AP15" s="2"/>
      <c r="AQ15" s="2"/>
    </row>
    <row r="16" spans="1:44" x14ac:dyDescent="0.4">
      <c r="A16" s="59" t="s">
        <v>24</v>
      </c>
      <c r="B16" s="60"/>
      <c r="C16" s="59" t="s">
        <v>25</v>
      </c>
      <c r="D16" s="60"/>
      <c r="E16" s="60"/>
      <c r="F16" s="60"/>
      <c r="G16" s="60"/>
      <c r="H16" s="60"/>
      <c r="I16" s="60"/>
      <c r="J16" s="60"/>
      <c r="K16" s="79"/>
      <c r="L16" s="89">
        <v>88.33</v>
      </c>
      <c r="M16" s="67"/>
      <c r="N16" s="356"/>
      <c r="O16" s="357"/>
      <c r="P16" s="358"/>
      <c r="Q16" s="356"/>
      <c r="R16" s="357"/>
      <c r="S16" s="359"/>
      <c r="T16" s="63" t="s">
        <v>183</v>
      </c>
      <c r="U16" s="128" t="s">
        <v>26</v>
      </c>
      <c r="V16" s="113"/>
      <c r="W16" s="113"/>
      <c r="X16" s="113"/>
      <c r="Y16" s="113"/>
      <c r="Z16" s="129"/>
      <c r="AA16" s="112" t="s">
        <v>109</v>
      </c>
      <c r="AB16" s="113"/>
      <c r="AC16" s="114"/>
      <c r="AD16" s="209" t="s">
        <v>27</v>
      </c>
      <c r="AE16" s="209"/>
      <c r="AF16" s="209"/>
      <c r="AG16" s="209" t="s">
        <v>28</v>
      </c>
      <c r="AH16" s="209"/>
      <c r="AI16" s="209"/>
      <c r="AJ16" s="209" t="s">
        <v>161</v>
      </c>
      <c r="AK16" s="209"/>
      <c r="AL16" s="281"/>
      <c r="AM16" s="113" t="s">
        <v>143</v>
      </c>
      <c r="AN16" s="113"/>
      <c r="AO16" s="114"/>
      <c r="AP16" s="2"/>
      <c r="AQ16" s="2"/>
    </row>
    <row r="17" spans="1:49" x14ac:dyDescent="0.4">
      <c r="A17" s="59"/>
      <c r="B17" s="61" t="s">
        <v>29</v>
      </c>
      <c r="C17" s="213" t="s">
        <v>120</v>
      </c>
      <c r="D17" s="214"/>
      <c r="E17" s="214"/>
      <c r="F17" s="214"/>
      <c r="G17" s="214"/>
      <c r="H17" s="214"/>
      <c r="I17" s="214"/>
      <c r="J17" s="214"/>
      <c r="K17" s="75"/>
      <c r="L17" s="85">
        <v>85.57</v>
      </c>
      <c r="M17" s="68"/>
      <c r="N17" s="215">
        <v>11300</v>
      </c>
      <c r="O17" s="216"/>
      <c r="P17" s="217"/>
      <c r="Q17" s="215">
        <v>11500</v>
      </c>
      <c r="R17" s="216"/>
      <c r="S17" s="218"/>
      <c r="T17" s="45" t="s">
        <v>29</v>
      </c>
      <c r="U17" s="302"/>
      <c r="V17" s="303"/>
      <c r="W17" s="303"/>
      <c r="X17" s="303"/>
      <c r="Y17" s="303"/>
      <c r="Z17" s="304"/>
      <c r="AA17" s="315"/>
      <c r="AB17" s="315"/>
      <c r="AC17" s="316"/>
      <c r="AD17" s="337"/>
      <c r="AE17" s="337"/>
      <c r="AF17" s="337"/>
      <c r="AG17" s="338"/>
      <c r="AH17" s="338"/>
      <c r="AI17" s="338"/>
      <c r="AJ17" s="337"/>
      <c r="AK17" s="337"/>
      <c r="AL17" s="339"/>
      <c r="AM17" s="136"/>
      <c r="AN17" s="136"/>
      <c r="AO17" s="137"/>
      <c r="AP17" s="2"/>
      <c r="AQ17" s="2"/>
    </row>
    <row r="18" spans="1:49" x14ac:dyDescent="0.4">
      <c r="A18" s="59"/>
      <c r="B18" s="61" t="s">
        <v>30</v>
      </c>
      <c r="C18" s="196" t="s">
        <v>121</v>
      </c>
      <c r="D18" s="197"/>
      <c r="E18" s="197"/>
      <c r="F18" s="197"/>
      <c r="G18" s="197"/>
      <c r="H18" s="197"/>
      <c r="I18" s="197"/>
      <c r="J18" s="197"/>
      <c r="K18" s="76"/>
      <c r="L18" s="86">
        <v>2.35</v>
      </c>
      <c r="M18" s="66"/>
      <c r="N18" s="198">
        <v>91</v>
      </c>
      <c r="O18" s="199"/>
      <c r="P18" s="200"/>
      <c r="Q18" s="198">
        <v>91</v>
      </c>
      <c r="R18" s="199"/>
      <c r="S18" s="201"/>
      <c r="T18" s="42" t="s">
        <v>30</v>
      </c>
      <c r="U18" s="305"/>
      <c r="V18" s="306"/>
      <c r="W18" s="306"/>
      <c r="X18" s="306"/>
      <c r="Y18" s="306"/>
      <c r="Z18" s="307"/>
      <c r="AA18" s="335"/>
      <c r="AB18" s="335"/>
      <c r="AC18" s="336"/>
      <c r="AD18" s="345"/>
      <c r="AE18" s="345"/>
      <c r="AF18" s="345"/>
      <c r="AG18" s="341"/>
      <c r="AH18" s="341"/>
      <c r="AI18" s="341"/>
      <c r="AJ18" s="345"/>
      <c r="AK18" s="345"/>
      <c r="AL18" s="346"/>
      <c r="AM18" s="107"/>
      <c r="AN18" s="108"/>
      <c r="AO18" s="109"/>
      <c r="AP18" s="2"/>
      <c r="AQ18" s="2"/>
    </row>
    <row r="19" spans="1:49" x14ac:dyDescent="0.4">
      <c r="A19" s="59"/>
      <c r="B19" s="61" t="s">
        <v>31</v>
      </c>
      <c r="C19" s="196" t="s">
        <v>122</v>
      </c>
      <c r="D19" s="197"/>
      <c r="E19" s="197"/>
      <c r="F19" s="197"/>
      <c r="G19" s="197"/>
      <c r="H19" s="197"/>
      <c r="I19" s="197"/>
      <c r="J19" s="197"/>
      <c r="K19" s="76"/>
      <c r="L19" s="86">
        <v>0.35</v>
      </c>
      <c r="M19" s="66"/>
      <c r="N19" s="198">
        <v>107</v>
      </c>
      <c r="O19" s="199"/>
      <c r="P19" s="200"/>
      <c r="Q19" s="198">
        <v>86.5</v>
      </c>
      <c r="R19" s="199"/>
      <c r="S19" s="201"/>
      <c r="T19" s="46" t="s">
        <v>31</v>
      </c>
      <c r="U19" s="305"/>
      <c r="V19" s="306"/>
      <c r="W19" s="306"/>
      <c r="X19" s="306"/>
      <c r="Y19" s="306"/>
      <c r="Z19" s="307"/>
      <c r="AA19" s="335"/>
      <c r="AB19" s="335"/>
      <c r="AC19" s="336"/>
      <c r="AD19" s="340"/>
      <c r="AE19" s="340"/>
      <c r="AF19" s="340"/>
      <c r="AG19" s="341"/>
      <c r="AH19" s="341"/>
      <c r="AI19" s="341"/>
      <c r="AJ19" s="340"/>
      <c r="AK19" s="340"/>
      <c r="AL19" s="360"/>
      <c r="AM19" s="107"/>
      <c r="AN19" s="108"/>
      <c r="AO19" s="109"/>
      <c r="AP19" s="2"/>
      <c r="AQ19" s="2"/>
    </row>
    <row r="20" spans="1:49" x14ac:dyDescent="0.4">
      <c r="A20" s="62"/>
      <c r="B20" s="61" t="s">
        <v>32</v>
      </c>
      <c r="C20" s="184" t="s">
        <v>123</v>
      </c>
      <c r="D20" s="185"/>
      <c r="E20" s="185"/>
      <c r="F20" s="185"/>
      <c r="G20" s="185"/>
      <c r="H20" s="185"/>
      <c r="I20" s="185"/>
      <c r="J20" s="185"/>
      <c r="K20" s="83"/>
      <c r="L20" s="87">
        <v>0</v>
      </c>
      <c r="M20" s="69"/>
      <c r="N20" s="186">
        <v>0</v>
      </c>
      <c r="O20" s="187"/>
      <c r="P20" s="188"/>
      <c r="Q20" s="186">
        <v>0</v>
      </c>
      <c r="R20" s="187"/>
      <c r="S20" s="189"/>
      <c r="T20" s="44" t="s">
        <v>32</v>
      </c>
      <c r="U20" s="308"/>
      <c r="V20" s="309"/>
      <c r="W20" s="309"/>
      <c r="X20" s="309"/>
      <c r="Y20" s="309"/>
      <c r="Z20" s="310"/>
      <c r="AA20" s="361"/>
      <c r="AB20" s="361"/>
      <c r="AC20" s="362"/>
      <c r="AD20" s="342"/>
      <c r="AE20" s="342"/>
      <c r="AF20" s="342"/>
      <c r="AG20" s="343"/>
      <c r="AH20" s="343"/>
      <c r="AI20" s="343"/>
      <c r="AJ20" s="342"/>
      <c r="AK20" s="342"/>
      <c r="AL20" s="344"/>
      <c r="AM20" s="110"/>
      <c r="AN20" s="110"/>
      <c r="AO20" s="111"/>
      <c r="AP20" s="2"/>
      <c r="AQ20" s="2"/>
    </row>
    <row r="21" spans="1:49" x14ac:dyDescent="0.4">
      <c r="A21" s="35" t="s">
        <v>33</v>
      </c>
      <c r="B21" s="36"/>
      <c r="C21" s="178" t="s">
        <v>67</v>
      </c>
      <c r="D21" s="179"/>
      <c r="E21" s="179"/>
      <c r="F21" s="179"/>
      <c r="G21" s="179"/>
      <c r="H21" s="179"/>
      <c r="I21" s="179"/>
      <c r="J21" s="180"/>
      <c r="K21" s="80"/>
      <c r="L21" s="90">
        <v>0</v>
      </c>
      <c r="M21" s="65"/>
      <c r="N21" s="181">
        <v>0</v>
      </c>
      <c r="O21" s="182"/>
      <c r="P21" s="183"/>
      <c r="Q21" s="181">
        <v>0</v>
      </c>
      <c r="R21" s="182"/>
      <c r="S21" s="183"/>
      <c r="T21" s="115" t="s">
        <v>22</v>
      </c>
      <c r="U21" s="116"/>
      <c r="V21" s="116"/>
      <c r="W21" s="116"/>
      <c r="X21" s="116"/>
      <c r="Y21" s="116"/>
      <c r="Z21" s="116"/>
      <c r="AA21" s="117" t="s">
        <v>23</v>
      </c>
      <c r="AB21" s="117"/>
      <c r="AC21" s="117"/>
      <c r="AD21" s="117"/>
      <c r="AE21" s="117"/>
      <c r="AF21" s="117"/>
      <c r="AG21" s="117"/>
      <c r="AH21" s="117"/>
      <c r="AI21" s="117"/>
      <c r="AJ21" s="117"/>
      <c r="AK21" s="117"/>
      <c r="AL21" s="117"/>
      <c r="AM21" s="118" t="s">
        <v>142</v>
      </c>
      <c r="AN21" s="118"/>
      <c r="AO21" s="118"/>
      <c r="AP21" s="98"/>
      <c r="AQ21" s="2"/>
    </row>
    <row r="22" spans="1:49" ht="18.95" customHeight="1" x14ac:dyDescent="0.4">
      <c r="A22" s="2"/>
      <c r="B22" s="2"/>
      <c r="C22" s="11"/>
      <c r="D22" s="11"/>
      <c r="E22" s="11"/>
      <c r="F22" s="11"/>
      <c r="G22" s="11"/>
      <c r="H22" s="11"/>
      <c r="I22" s="11"/>
      <c r="J22" s="11"/>
      <c r="K22" s="99"/>
      <c r="L22" s="99"/>
      <c r="M22" s="99"/>
      <c r="N22" s="100"/>
      <c r="O22" s="100"/>
      <c r="P22" s="100"/>
      <c r="Q22" s="100"/>
      <c r="R22" s="100"/>
      <c r="S22" s="100"/>
      <c r="T22" s="100"/>
      <c r="U22" s="100"/>
      <c r="V22" s="100"/>
      <c r="W22" s="100"/>
      <c r="X22" s="100"/>
      <c r="Y22" s="100"/>
      <c r="Z22" s="2"/>
      <c r="AA22" s="2"/>
      <c r="AP22" s="56"/>
      <c r="AQ22" s="2"/>
      <c r="AR22" s="2"/>
      <c r="AS22" s="2"/>
      <c r="AT22" s="2"/>
      <c r="AU22" s="2"/>
      <c r="AV22" s="2"/>
      <c r="AW22" s="2"/>
    </row>
    <row r="23" spans="1:49" ht="18.75" customHeight="1" x14ac:dyDescent="0.4">
      <c r="A23" s="174" t="s">
        <v>173</v>
      </c>
      <c r="B23" s="174"/>
      <c r="C23" s="174"/>
      <c r="D23" s="10" t="s">
        <v>108</v>
      </c>
      <c r="E23" s="297">
        <f>D4</f>
        <v>1661.5</v>
      </c>
      <c r="F23" s="297"/>
      <c r="G23" s="297"/>
      <c r="H23" s="10" t="s">
        <v>154</v>
      </c>
      <c r="I23" s="10"/>
      <c r="J23" s="10"/>
      <c r="K23" s="10"/>
      <c r="L23" s="10"/>
      <c r="M23" s="10"/>
      <c r="N23" s="10"/>
      <c r="O23" s="10"/>
      <c r="P23" s="2"/>
      <c r="Q23" s="2"/>
      <c r="R23" s="2"/>
      <c r="S23" s="2"/>
      <c r="T23" s="2"/>
      <c r="U23" s="2"/>
      <c r="V23" s="2"/>
      <c r="W23" s="2"/>
      <c r="X23" s="2"/>
      <c r="Y23" s="2"/>
      <c r="Z23" s="2"/>
      <c r="AA23" s="2"/>
      <c r="AM23" s="6"/>
      <c r="AN23" s="2"/>
      <c r="AO23" s="2"/>
      <c r="AP23" s="2"/>
      <c r="AQ23" s="2"/>
      <c r="AR23" s="2"/>
      <c r="AS23" s="2"/>
      <c r="AT23" s="2"/>
      <c r="AU23" s="2"/>
      <c r="AV23" s="2"/>
      <c r="AW23" s="2"/>
    </row>
    <row r="24" spans="1:49" ht="7.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6"/>
      <c r="AD24" s="6"/>
      <c r="AE24" s="6"/>
      <c r="AF24" s="6"/>
      <c r="AG24" s="6"/>
      <c r="AH24" s="6"/>
      <c r="AI24" s="6"/>
      <c r="AJ24" s="6"/>
      <c r="AK24" s="6"/>
      <c r="AL24" s="6"/>
      <c r="AM24" s="6"/>
      <c r="AN24" s="2"/>
      <c r="AO24" s="2"/>
      <c r="AP24" s="2"/>
      <c r="AQ24" s="2"/>
      <c r="AR24" s="2"/>
      <c r="AS24" s="2"/>
      <c r="AT24" s="2"/>
      <c r="AU24" s="2"/>
      <c r="AV24" s="2"/>
      <c r="AW24" s="2"/>
    </row>
    <row r="25" spans="1:49" x14ac:dyDescent="0.4">
      <c r="A25" s="2"/>
      <c r="B25" s="2"/>
      <c r="C25" s="2"/>
      <c r="D25" s="176" t="s">
        <v>153</v>
      </c>
      <c r="E25" s="170"/>
      <c r="F25" s="165">
        <f>L8</f>
        <v>1.81</v>
      </c>
      <c r="G25" s="165"/>
      <c r="H25" s="170" t="s">
        <v>34</v>
      </c>
      <c r="I25" s="173">
        <f>Q8</f>
        <v>41100</v>
      </c>
      <c r="J25" s="173"/>
      <c r="K25" s="170" t="s">
        <v>35</v>
      </c>
      <c r="L25" s="165">
        <f>L9</f>
        <v>0.5</v>
      </c>
      <c r="M25" s="165"/>
      <c r="N25" s="170" t="s">
        <v>34</v>
      </c>
      <c r="O25" s="173">
        <f>Q9</f>
        <v>11400</v>
      </c>
      <c r="P25" s="173"/>
      <c r="Q25" s="170" t="s">
        <v>35</v>
      </c>
      <c r="R25" s="165">
        <f>L10</f>
        <v>0.5</v>
      </c>
      <c r="S25" s="165"/>
      <c r="T25" s="170" t="s">
        <v>34</v>
      </c>
      <c r="U25" s="173">
        <f>Q10</f>
        <v>12400</v>
      </c>
      <c r="V25" s="173"/>
      <c r="W25" s="177" t="s">
        <v>38</v>
      </c>
      <c r="X25" s="177"/>
      <c r="Y25" s="165">
        <f>L7</f>
        <v>3.34</v>
      </c>
      <c r="Z25" s="165"/>
      <c r="AA25" s="165"/>
      <c r="AB25" s="165"/>
      <c r="AC25" s="165"/>
      <c r="AD25" s="165"/>
      <c r="AE25" s="165"/>
      <c r="AF25" s="165"/>
      <c r="AG25" s="2"/>
      <c r="AH25" s="2"/>
      <c r="AI25" s="2"/>
      <c r="AJ25" s="2"/>
      <c r="AK25" s="2"/>
      <c r="AL25" s="2"/>
      <c r="AM25" s="2"/>
      <c r="AN25" s="2"/>
      <c r="AO25" s="2"/>
      <c r="AP25" s="2"/>
      <c r="AQ25" s="12" t="s">
        <v>8</v>
      </c>
      <c r="AR25" s="12" t="s">
        <v>10</v>
      </c>
      <c r="AS25" s="12" t="s">
        <v>12</v>
      </c>
      <c r="AT25" s="12"/>
      <c r="AU25" s="12" t="s">
        <v>41</v>
      </c>
      <c r="AV25" s="10"/>
      <c r="AW25" s="12" t="s">
        <v>42</v>
      </c>
    </row>
    <row r="26" spans="1:49" x14ac:dyDescent="0.4">
      <c r="A26" s="2"/>
      <c r="B26" s="2"/>
      <c r="C26" s="2"/>
      <c r="D26" s="170"/>
      <c r="E26" s="170"/>
      <c r="F26" s="170">
        <v>100</v>
      </c>
      <c r="G26" s="170"/>
      <c r="H26" s="170"/>
      <c r="I26" s="171">
        <f>N8</f>
        <v>40100</v>
      </c>
      <c r="J26" s="171"/>
      <c r="K26" s="170"/>
      <c r="L26" s="170">
        <v>100</v>
      </c>
      <c r="M26" s="170"/>
      <c r="N26" s="170"/>
      <c r="O26" s="171">
        <f>N9</f>
        <v>11000</v>
      </c>
      <c r="P26" s="171"/>
      <c r="Q26" s="170"/>
      <c r="R26" s="170">
        <v>100</v>
      </c>
      <c r="S26" s="170"/>
      <c r="T26" s="170"/>
      <c r="U26" s="171">
        <f>N10</f>
        <v>11900</v>
      </c>
      <c r="V26" s="171"/>
      <c r="W26" s="177"/>
      <c r="X26" s="177"/>
      <c r="Y26" s="172">
        <f>L8</f>
        <v>1.81</v>
      </c>
      <c r="Z26" s="172"/>
      <c r="AA26" s="28" t="s">
        <v>35</v>
      </c>
      <c r="AB26" s="172">
        <f>L9</f>
        <v>0.5</v>
      </c>
      <c r="AC26" s="172"/>
      <c r="AD26" s="28" t="s">
        <v>35</v>
      </c>
      <c r="AE26" s="172">
        <f>L10</f>
        <v>0.5</v>
      </c>
      <c r="AF26" s="172"/>
      <c r="AG26" s="2"/>
      <c r="AH26" s="2"/>
      <c r="AI26" s="2"/>
      <c r="AJ26" s="2"/>
      <c r="AK26" s="2"/>
      <c r="AL26" s="2"/>
      <c r="AM26" s="2"/>
      <c r="AN26" s="2"/>
      <c r="AO26" s="2"/>
      <c r="AP26" s="2"/>
      <c r="AQ26" s="12">
        <f>IF(F25=0,0,F25/F26*I25/I26)</f>
        <v>1.8551371571072322E-2</v>
      </c>
      <c r="AR26" s="12">
        <f>IF(L25=0,0,L25/L26*O25/O26)</f>
        <v>5.1818181818181815E-3</v>
      </c>
      <c r="AS26" s="12">
        <f>IF(R25=0,0,R25/R26*U25/U26)</f>
        <v>5.2100840336134456E-3</v>
      </c>
      <c r="AT26" s="12"/>
      <c r="AU26" s="12">
        <f>IF(Y25=0,0,Y25/(Y26+AB26+AE26))</f>
        <v>1.1886120996441281</v>
      </c>
      <c r="AV26" s="10"/>
      <c r="AW26" s="12">
        <f>(AQ26+AR26+AS26)*AU26</f>
        <v>3.4402325425951306E-2</v>
      </c>
    </row>
    <row r="27" spans="1:49" ht="7.5" customHeight="1" x14ac:dyDescent="0.4">
      <c r="A27" s="2"/>
      <c r="B27" s="2"/>
      <c r="C27" s="2"/>
      <c r="D27" s="10"/>
      <c r="E27" s="10"/>
      <c r="F27" s="10"/>
      <c r="G27" s="10"/>
      <c r="H27" s="10"/>
      <c r="I27" s="13"/>
      <c r="J27" s="13"/>
      <c r="K27" s="10"/>
      <c r="L27" s="10"/>
      <c r="M27" s="10"/>
      <c r="N27" s="10"/>
      <c r="O27" s="13"/>
      <c r="P27" s="10"/>
      <c r="Q27" s="10"/>
      <c r="R27" s="10"/>
      <c r="S27" s="10"/>
      <c r="T27" s="10"/>
      <c r="U27" s="13"/>
      <c r="V27" s="10"/>
      <c r="W27" s="14"/>
      <c r="X27" s="14"/>
      <c r="Y27" s="10"/>
      <c r="Z27" s="10"/>
      <c r="AA27" s="2"/>
      <c r="AB27" s="10"/>
      <c r="AC27" s="10"/>
      <c r="AD27" s="2"/>
      <c r="AE27" s="10"/>
      <c r="AF27" s="10"/>
      <c r="AG27" s="2"/>
      <c r="AH27" s="57"/>
      <c r="AI27" s="2"/>
      <c r="AJ27" s="2"/>
      <c r="AK27" s="2"/>
      <c r="AL27" s="2"/>
      <c r="AM27" s="2"/>
      <c r="AN27" s="2"/>
      <c r="AO27" s="2"/>
      <c r="AP27" s="2"/>
      <c r="AQ27" s="10"/>
      <c r="AR27" s="10"/>
      <c r="AS27" s="10"/>
      <c r="AT27" s="10"/>
      <c r="AU27" s="10"/>
      <c r="AV27" s="10"/>
      <c r="AW27" s="2"/>
    </row>
    <row r="28" spans="1:49" x14ac:dyDescent="0.4">
      <c r="A28" s="2"/>
      <c r="B28" s="2"/>
      <c r="C28" s="2"/>
      <c r="D28" s="168" t="s">
        <v>43</v>
      </c>
      <c r="E28" s="140"/>
      <c r="F28" s="143">
        <f>L12</f>
        <v>3.01</v>
      </c>
      <c r="G28" s="143"/>
      <c r="H28" s="140" t="s">
        <v>34</v>
      </c>
      <c r="I28" s="141">
        <f>Q12</f>
        <v>18700</v>
      </c>
      <c r="J28" s="141"/>
      <c r="K28" s="140" t="s">
        <v>35</v>
      </c>
      <c r="L28" s="143">
        <f>L13</f>
        <v>1.72</v>
      </c>
      <c r="M28" s="143"/>
      <c r="N28" s="140" t="s">
        <v>34</v>
      </c>
      <c r="O28" s="141">
        <f>Q13</f>
        <v>22200</v>
      </c>
      <c r="P28" s="141"/>
      <c r="Q28" s="140" t="s">
        <v>35</v>
      </c>
      <c r="R28" s="143">
        <f>L14</f>
        <v>1.67</v>
      </c>
      <c r="S28" s="143"/>
      <c r="T28" s="140" t="s">
        <v>34</v>
      </c>
      <c r="U28" s="141">
        <f>Q14</f>
        <v>22100</v>
      </c>
      <c r="V28" s="141"/>
      <c r="W28" s="140" t="s">
        <v>35</v>
      </c>
      <c r="X28" s="143">
        <f>L15</f>
        <v>0.6</v>
      </c>
      <c r="Y28" s="143"/>
      <c r="Z28" s="140" t="s">
        <v>34</v>
      </c>
      <c r="AA28" s="141">
        <f>Q15</f>
        <v>22400</v>
      </c>
      <c r="AB28" s="141"/>
      <c r="AC28" s="142" t="s">
        <v>38</v>
      </c>
      <c r="AD28" s="142"/>
      <c r="AE28" s="143">
        <f>L11</f>
        <v>8.33</v>
      </c>
      <c r="AF28" s="143"/>
      <c r="AG28" s="143"/>
      <c r="AH28" s="143"/>
      <c r="AI28" s="143"/>
      <c r="AJ28" s="143"/>
      <c r="AK28" s="143"/>
      <c r="AL28" s="143"/>
      <c r="AM28" s="143"/>
      <c r="AN28" s="143"/>
      <c r="AO28" s="143"/>
      <c r="AP28" s="2"/>
      <c r="AQ28" s="12" t="s">
        <v>18</v>
      </c>
      <c r="AR28" s="12" t="s">
        <v>19</v>
      </c>
      <c r="AS28" s="12" t="s">
        <v>20</v>
      </c>
      <c r="AT28" s="12" t="s">
        <v>21</v>
      </c>
      <c r="AU28" s="12" t="s">
        <v>48</v>
      </c>
      <c r="AV28" s="10"/>
      <c r="AW28" s="12" t="s">
        <v>49</v>
      </c>
    </row>
    <row r="29" spans="1:49" x14ac:dyDescent="0.4">
      <c r="A29" s="2"/>
      <c r="B29" s="2"/>
      <c r="C29" s="2"/>
      <c r="D29" s="140"/>
      <c r="E29" s="140"/>
      <c r="F29" s="140">
        <v>100</v>
      </c>
      <c r="G29" s="140"/>
      <c r="H29" s="140"/>
      <c r="I29" s="144">
        <f>N12</f>
        <v>19200</v>
      </c>
      <c r="J29" s="144"/>
      <c r="K29" s="140"/>
      <c r="L29" s="140">
        <v>100</v>
      </c>
      <c r="M29" s="140"/>
      <c r="N29" s="140"/>
      <c r="O29" s="144">
        <f>N13</f>
        <v>22000</v>
      </c>
      <c r="P29" s="144"/>
      <c r="Q29" s="140"/>
      <c r="R29" s="140">
        <v>100</v>
      </c>
      <c r="S29" s="140"/>
      <c r="T29" s="140"/>
      <c r="U29" s="144">
        <f>N14</f>
        <v>21600</v>
      </c>
      <c r="V29" s="144"/>
      <c r="W29" s="140"/>
      <c r="X29" s="140">
        <v>100</v>
      </c>
      <c r="Y29" s="140"/>
      <c r="Z29" s="140"/>
      <c r="AA29" s="144">
        <f>N15</f>
        <v>23300</v>
      </c>
      <c r="AB29" s="144"/>
      <c r="AC29" s="142"/>
      <c r="AD29" s="142"/>
      <c r="AE29" s="138">
        <f>L12</f>
        <v>3.01</v>
      </c>
      <c r="AF29" s="138"/>
      <c r="AG29" s="24" t="s">
        <v>35</v>
      </c>
      <c r="AH29" s="139">
        <f>L13</f>
        <v>1.72</v>
      </c>
      <c r="AI29" s="139"/>
      <c r="AJ29" s="24" t="s">
        <v>35</v>
      </c>
      <c r="AK29" s="138">
        <f>L14</f>
        <v>1.67</v>
      </c>
      <c r="AL29" s="138"/>
      <c r="AM29" s="24" t="s">
        <v>35</v>
      </c>
      <c r="AN29" s="138">
        <f>L15</f>
        <v>0.6</v>
      </c>
      <c r="AO29" s="138"/>
      <c r="AP29" s="2"/>
      <c r="AQ29" s="12">
        <f>IF(F28=0,0,F28/F29*I28/I29)</f>
        <v>2.9316145833333335E-2</v>
      </c>
      <c r="AR29" s="12">
        <f>IF(L28=0,0,L28/L29*O28/O29)</f>
        <v>1.7356363636363635E-2</v>
      </c>
      <c r="AS29" s="12">
        <f>IF(R28=0,0,R28/R29*U28/U29)</f>
        <v>1.7086574074074073E-2</v>
      </c>
      <c r="AT29" s="12">
        <f>IF(X28=0,0,X28/X29*AA28/AA29)</f>
        <v>5.7682403433476394E-3</v>
      </c>
      <c r="AU29" s="12">
        <f>IF(AE28=0,0,AE28/(AE29+AH29+AK29+AN29))</f>
        <v>1.1900000000000002</v>
      </c>
      <c r="AV29" s="10"/>
      <c r="AW29" s="12">
        <f>(AQ29+AR29+AS29+AT29)*AU29</f>
        <v>8.2737515425671246E-2</v>
      </c>
    </row>
    <row r="30" spans="1:49" ht="7.5" customHeight="1" x14ac:dyDescent="0.4">
      <c r="A30" s="2"/>
      <c r="B30" s="2"/>
      <c r="C30" s="2"/>
      <c r="D30" s="10"/>
      <c r="E30" s="10"/>
      <c r="F30" s="10"/>
      <c r="G30" s="10"/>
      <c r="H30" s="10"/>
      <c r="I30" s="13"/>
      <c r="J30" s="13"/>
      <c r="K30" s="10"/>
      <c r="L30" s="10"/>
      <c r="M30" s="10"/>
      <c r="N30" s="10"/>
      <c r="O30" s="13"/>
      <c r="P30" s="10"/>
      <c r="Q30" s="10"/>
      <c r="R30" s="10"/>
      <c r="S30" s="10"/>
      <c r="T30" s="10"/>
      <c r="U30" s="13"/>
      <c r="V30" s="10"/>
      <c r="W30" s="14"/>
      <c r="X30" s="14"/>
      <c r="Y30" s="10"/>
      <c r="Z30" s="10"/>
      <c r="AA30" s="2"/>
      <c r="AB30" s="10"/>
      <c r="AC30" s="10"/>
      <c r="AD30" s="2"/>
      <c r="AE30" s="10"/>
      <c r="AF30" s="10"/>
      <c r="AG30" s="2"/>
      <c r="AH30" s="2"/>
      <c r="AI30" s="2"/>
      <c r="AJ30" s="2"/>
      <c r="AK30" s="2"/>
      <c r="AL30" s="2"/>
      <c r="AM30" s="2"/>
      <c r="AN30" s="2"/>
      <c r="AO30" s="2"/>
      <c r="AP30" s="2"/>
      <c r="AQ30" s="10"/>
      <c r="AR30" s="10"/>
      <c r="AS30" s="10"/>
      <c r="AT30" s="10"/>
      <c r="AU30" s="10"/>
      <c r="AV30" s="10"/>
      <c r="AW30" s="2"/>
    </row>
    <row r="31" spans="1:49" x14ac:dyDescent="0.4">
      <c r="A31" s="2"/>
      <c r="B31" s="2"/>
      <c r="C31" s="2"/>
      <c r="D31" s="169" t="s">
        <v>43</v>
      </c>
      <c r="E31" s="154"/>
      <c r="F31" s="153">
        <f>L17</f>
        <v>85.57</v>
      </c>
      <c r="G31" s="153"/>
      <c r="H31" s="154" t="s">
        <v>34</v>
      </c>
      <c r="I31" s="157">
        <f>Q17</f>
        <v>11500</v>
      </c>
      <c r="J31" s="157"/>
      <c r="K31" s="154" t="s">
        <v>35</v>
      </c>
      <c r="L31" s="153">
        <f>L18</f>
        <v>2.35</v>
      </c>
      <c r="M31" s="153"/>
      <c r="N31" s="154" t="s">
        <v>34</v>
      </c>
      <c r="O31" s="157">
        <f>Q18</f>
        <v>91</v>
      </c>
      <c r="P31" s="157"/>
      <c r="Q31" s="154" t="s">
        <v>35</v>
      </c>
      <c r="R31" s="153">
        <f>L19</f>
        <v>0.35</v>
      </c>
      <c r="S31" s="153"/>
      <c r="T31" s="154" t="s">
        <v>34</v>
      </c>
      <c r="U31" s="157">
        <f>Q19</f>
        <v>86.5</v>
      </c>
      <c r="V31" s="157"/>
      <c r="W31" s="154" t="s">
        <v>35</v>
      </c>
      <c r="X31" s="153">
        <f>L20</f>
        <v>0</v>
      </c>
      <c r="Y31" s="153"/>
      <c r="Z31" s="154" t="s">
        <v>34</v>
      </c>
      <c r="AA31" s="157">
        <f>Q20</f>
        <v>0</v>
      </c>
      <c r="AB31" s="157"/>
      <c r="AC31" s="158" t="s">
        <v>38</v>
      </c>
      <c r="AD31" s="158"/>
      <c r="AE31" s="153">
        <f>L16</f>
        <v>88.33</v>
      </c>
      <c r="AF31" s="153"/>
      <c r="AG31" s="153"/>
      <c r="AH31" s="153"/>
      <c r="AI31" s="153"/>
      <c r="AJ31" s="153"/>
      <c r="AK31" s="153"/>
      <c r="AL31" s="153"/>
      <c r="AM31" s="153"/>
      <c r="AN31" s="153"/>
      <c r="AO31" s="153"/>
      <c r="AP31" s="2"/>
      <c r="AQ31" s="12" t="s">
        <v>29</v>
      </c>
      <c r="AR31" s="12" t="s">
        <v>30</v>
      </c>
      <c r="AS31" s="12" t="s">
        <v>50</v>
      </c>
      <c r="AT31" s="12" t="s">
        <v>51</v>
      </c>
      <c r="AU31" s="12" t="s">
        <v>52</v>
      </c>
      <c r="AV31" s="10"/>
      <c r="AW31" s="12" t="s">
        <v>53</v>
      </c>
    </row>
    <row r="32" spans="1:49" x14ac:dyDescent="0.4">
      <c r="A32" s="2"/>
      <c r="B32" s="2"/>
      <c r="C32" s="2"/>
      <c r="D32" s="154"/>
      <c r="E32" s="154"/>
      <c r="F32" s="154">
        <v>100</v>
      </c>
      <c r="G32" s="154"/>
      <c r="H32" s="154"/>
      <c r="I32" s="301">
        <f>N17</f>
        <v>11300</v>
      </c>
      <c r="J32" s="301"/>
      <c r="K32" s="154"/>
      <c r="L32" s="154">
        <v>100</v>
      </c>
      <c r="M32" s="154"/>
      <c r="N32" s="154"/>
      <c r="O32" s="155">
        <f>N18</f>
        <v>91</v>
      </c>
      <c r="P32" s="155"/>
      <c r="Q32" s="154"/>
      <c r="R32" s="154">
        <v>100</v>
      </c>
      <c r="S32" s="154"/>
      <c r="T32" s="154"/>
      <c r="U32" s="155">
        <f>N19</f>
        <v>107</v>
      </c>
      <c r="V32" s="155"/>
      <c r="W32" s="154"/>
      <c r="X32" s="154">
        <v>100</v>
      </c>
      <c r="Y32" s="154"/>
      <c r="Z32" s="154"/>
      <c r="AA32" s="155">
        <f>N20</f>
        <v>0</v>
      </c>
      <c r="AB32" s="155"/>
      <c r="AC32" s="158"/>
      <c r="AD32" s="158"/>
      <c r="AE32" s="156">
        <f>L17</f>
        <v>85.57</v>
      </c>
      <c r="AF32" s="156"/>
      <c r="AG32" s="58" t="s">
        <v>35</v>
      </c>
      <c r="AH32" s="159">
        <f>L18</f>
        <v>2.35</v>
      </c>
      <c r="AI32" s="159"/>
      <c r="AJ32" s="58" t="s">
        <v>35</v>
      </c>
      <c r="AK32" s="156">
        <f>L19</f>
        <v>0.35</v>
      </c>
      <c r="AL32" s="156"/>
      <c r="AM32" s="58" t="s">
        <v>35</v>
      </c>
      <c r="AN32" s="156">
        <f>L20</f>
        <v>0</v>
      </c>
      <c r="AO32" s="156"/>
      <c r="AP32" s="2"/>
      <c r="AQ32" s="12">
        <f>IF(F31=0,0,F31/F32*I31/I32)</f>
        <v>0.87084513274336273</v>
      </c>
      <c r="AR32" s="12">
        <f>IF(L31=0,0,L31/L32*O31/O32)</f>
        <v>2.35E-2</v>
      </c>
      <c r="AS32" s="12">
        <f>IF(R31=0,0,R31/R32*U31/U32)</f>
        <v>2.8294392523364482E-3</v>
      </c>
      <c r="AT32" s="12">
        <f>IF(X31=0,0,X31/X32*AA31/AA32)</f>
        <v>0</v>
      </c>
      <c r="AU32" s="12">
        <f>IF(AE31=0,0,AE31/(AE32+AH32+AK32+AN32))</f>
        <v>1.0006797326384957</v>
      </c>
      <c r="AV32" s="10"/>
      <c r="AW32" s="12">
        <f>(AQ32+AR32+AS32+AT32)*AU32</f>
        <v>0.89778441083471305</v>
      </c>
    </row>
    <row r="33" spans="1:49" ht="7.5" customHeight="1" x14ac:dyDescent="0.4">
      <c r="A33" s="2"/>
      <c r="B33" s="2"/>
      <c r="C33" s="2"/>
      <c r="D33" s="10"/>
      <c r="E33" s="10"/>
      <c r="F33" s="10"/>
      <c r="G33" s="10"/>
      <c r="H33" s="10"/>
      <c r="I33" s="13"/>
      <c r="J33" s="13"/>
      <c r="K33" s="10"/>
      <c r="L33" s="10"/>
      <c r="M33" s="10"/>
      <c r="N33" s="10"/>
      <c r="O33" s="13"/>
      <c r="P33" s="10"/>
      <c r="Q33" s="10"/>
      <c r="R33" s="10"/>
      <c r="S33" s="10"/>
      <c r="T33" s="10"/>
      <c r="U33" s="13"/>
      <c r="V33" s="10"/>
      <c r="W33" s="14"/>
      <c r="X33" s="14"/>
      <c r="Y33" s="10"/>
      <c r="Z33" s="10"/>
      <c r="AA33" s="2"/>
      <c r="AB33" s="10"/>
      <c r="AC33" s="10"/>
      <c r="AD33" s="2"/>
      <c r="AE33" s="10"/>
      <c r="AF33" s="10"/>
      <c r="AG33" s="2"/>
      <c r="AH33" s="2"/>
      <c r="AI33" s="2"/>
      <c r="AJ33" s="2"/>
      <c r="AK33" s="2"/>
      <c r="AL33" s="2"/>
      <c r="AM33" s="2"/>
      <c r="AN33" s="2"/>
      <c r="AO33" s="2"/>
      <c r="AP33" s="2"/>
      <c r="AQ33" s="10"/>
      <c r="AR33" s="10"/>
      <c r="AS33" s="10"/>
      <c r="AT33" s="10"/>
      <c r="AU33" s="10"/>
      <c r="AV33" s="10"/>
      <c r="AW33" s="2"/>
    </row>
    <row r="34" spans="1:49" ht="18.75" customHeight="1" x14ac:dyDescent="0.4">
      <c r="A34" s="2"/>
      <c r="B34" s="2"/>
      <c r="C34" s="2"/>
      <c r="D34" s="160" t="s">
        <v>35</v>
      </c>
      <c r="E34" s="160"/>
      <c r="F34" s="161">
        <f>L21</f>
        <v>0</v>
      </c>
      <c r="G34" s="161"/>
      <c r="H34" s="160" t="s">
        <v>34</v>
      </c>
      <c r="I34" s="162">
        <f>Q21</f>
        <v>0</v>
      </c>
      <c r="J34" s="162"/>
      <c r="K34" s="2"/>
      <c r="L34" s="2"/>
      <c r="M34" s="163" t="s">
        <v>35</v>
      </c>
      <c r="N34" s="163"/>
      <c r="O34" s="164">
        <v>100</v>
      </c>
      <c r="P34" s="164"/>
      <c r="Q34" s="15" t="s">
        <v>54</v>
      </c>
      <c r="R34" s="165">
        <f>L7</f>
        <v>3.34</v>
      </c>
      <c r="S34" s="165"/>
      <c r="T34" s="15" t="s">
        <v>54</v>
      </c>
      <c r="U34" s="143">
        <f>L11</f>
        <v>8.33</v>
      </c>
      <c r="V34" s="143"/>
      <c r="W34" s="15" t="s">
        <v>54</v>
      </c>
      <c r="X34" s="153">
        <f>L16</f>
        <v>88.33</v>
      </c>
      <c r="Y34" s="153"/>
      <c r="Z34" s="15" t="s">
        <v>54</v>
      </c>
      <c r="AA34" s="161">
        <f>L21</f>
        <v>0</v>
      </c>
      <c r="AB34" s="161"/>
      <c r="AC34" s="2"/>
      <c r="AP34" s="8"/>
      <c r="AQ34" s="12" t="s">
        <v>29</v>
      </c>
      <c r="AR34" s="12" t="s">
        <v>30</v>
      </c>
      <c r="AS34" s="12" t="s">
        <v>50</v>
      </c>
      <c r="AT34" s="12" t="s">
        <v>51</v>
      </c>
      <c r="AU34" s="12"/>
      <c r="AV34" s="10"/>
      <c r="AW34" s="12" t="s">
        <v>144</v>
      </c>
    </row>
    <row r="35" spans="1:49" ht="19.5" customHeight="1" x14ac:dyDescent="0.4">
      <c r="A35" s="2"/>
      <c r="B35" s="2"/>
      <c r="C35" s="2"/>
      <c r="D35" s="160"/>
      <c r="E35" s="160"/>
      <c r="F35" s="160">
        <v>100</v>
      </c>
      <c r="G35" s="160"/>
      <c r="H35" s="160"/>
      <c r="I35" s="166">
        <f>N21</f>
        <v>0</v>
      </c>
      <c r="J35" s="166"/>
      <c r="K35" s="2"/>
      <c r="L35" s="2"/>
      <c r="M35" s="163"/>
      <c r="N35" s="163"/>
      <c r="O35" s="167">
        <v>100</v>
      </c>
      <c r="P35" s="167"/>
      <c r="Q35" s="167"/>
      <c r="R35" s="167"/>
      <c r="S35" s="167"/>
      <c r="T35" s="167"/>
      <c r="U35" s="167"/>
      <c r="V35" s="167"/>
      <c r="W35" s="167"/>
      <c r="X35" s="167"/>
      <c r="Y35" s="167"/>
      <c r="Z35" s="167"/>
      <c r="AA35" s="167"/>
      <c r="AB35" s="167"/>
      <c r="AC35" s="2"/>
      <c r="AP35" s="8"/>
      <c r="AQ35" s="12">
        <f>IF(F37=0,0,F37/F38*I37/I38)</f>
        <v>0</v>
      </c>
      <c r="AR35" s="12">
        <f>IF(L37=0,0,L37/L38*O37/O38)</f>
        <v>0</v>
      </c>
      <c r="AS35" s="12">
        <f>IF(R37=0,0,R37/R38*U37/U38)</f>
        <v>0</v>
      </c>
      <c r="AT35" s="12">
        <f>IF(X37=0,0,X37/X38*AA37/AA38)</f>
        <v>0</v>
      </c>
      <c r="AU35" s="12"/>
      <c r="AV35" s="10"/>
      <c r="AW35" s="12">
        <f>(AQ35+AR35+AS35+AT35)</f>
        <v>0</v>
      </c>
    </row>
    <row r="36" spans="1:49" ht="7.5" customHeight="1" thickBot="1" x14ac:dyDescent="0.45"/>
    <row r="37" spans="1:49" ht="18.75" customHeight="1" x14ac:dyDescent="0.4">
      <c r="A37" s="2"/>
      <c r="B37" s="2"/>
      <c r="C37" s="2"/>
      <c r="D37" s="284" t="s">
        <v>145</v>
      </c>
      <c r="E37" s="136"/>
      <c r="F37" s="149">
        <f>F31*AM17</f>
        <v>0</v>
      </c>
      <c r="G37" s="149"/>
      <c r="H37" s="136" t="s">
        <v>34</v>
      </c>
      <c r="I37" s="149">
        <f>IF(AM17=0,0,I31)</f>
        <v>0</v>
      </c>
      <c r="J37" s="149"/>
      <c r="K37" s="136" t="s">
        <v>35</v>
      </c>
      <c r="L37" s="149">
        <f>L31*AM18</f>
        <v>0</v>
      </c>
      <c r="M37" s="149"/>
      <c r="N37" s="136" t="s">
        <v>34</v>
      </c>
      <c r="O37" s="149">
        <f>IF(AM18=0,0,O31)</f>
        <v>0</v>
      </c>
      <c r="P37" s="149"/>
      <c r="Q37" s="136" t="s">
        <v>35</v>
      </c>
      <c r="R37" s="149">
        <f>R31*AM19</f>
        <v>0</v>
      </c>
      <c r="S37" s="149"/>
      <c r="T37" s="136" t="s">
        <v>34</v>
      </c>
      <c r="U37" s="149">
        <f>IF(AM19=0,0,U31)</f>
        <v>0</v>
      </c>
      <c r="V37" s="149"/>
      <c r="W37" s="136" t="s">
        <v>35</v>
      </c>
      <c r="X37" s="149">
        <f>X31*AM20</f>
        <v>0</v>
      </c>
      <c r="Y37" s="149"/>
      <c r="Z37" s="136" t="s">
        <v>34</v>
      </c>
      <c r="AA37" s="149">
        <f>IF(AM20=0,0,AA31)</f>
        <v>0</v>
      </c>
      <c r="AB37" s="149"/>
      <c r="AC37" s="150" t="s">
        <v>152</v>
      </c>
      <c r="AD37" s="150"/>
      <c r="AE37" s="145" t="s">
        <v>151</v>
      </c>
      <c r="AF37" s="145"/>
      <c r="AG37" s="146">
        <f>IF(AW35=0,ROUNDUP(AW38,3-INT(LOG(AW38))),ROUNDUP(AW38,0))</f>
        <v>1687</v>
      </c>
      <c r="AH37" s="146"/>
      <c r="AI37" s="146"/>
      <c r="AJ37" s="146"/>
      <c r="AK37" s="146"/>
      <c r="AL37" s="146"/>
      <c r="AM37" s="147" t="s">
        <v>174</v>
      </c>
      <c r="AN37" s="148"/>
      <c r="AO37" s="148"/>
      <c r="AP37" s="148"/>
      <c r="AQ37" s="12" t="s">
        <v>33</v>
      </c>
      <c r="AR37" s="12"/>
      <c r="AS37" s="12"/>
      <c r="AT37" s="12"/>
      <c r="AU37" s="12" t="s">
        <v>58</v>
      </c>
      <c r="AV37" s="10"/>
      <c r="AW37" s="16" t="s">
        <v>59</v>
      </c>
    </row>
    <row r="38" spans="1:49" ht="18.75" customHeight="1" thickBot="1" x14ac:dyDescent="0.45">
      <c r="A38" s="2"/>
      <c r="B38" s="2"/>
      <c r="C38" s="2"/>
      <c r="D38" s="136"/>
      <c r="E38" s="136"/>
      <c r="F38" s="136">
        <v>100</v>
      </c>
      <c r="G38" s="136"/>
      <c r="H38" s="136"/>
      <c r="I38" s="151">
        <f>IF(AM17=0,0,I32)</f>
        <v>0</v>
      </c>
      <c r="J38" s="151"/>
      <c r="K38" s="136"/>
      <c r="L38" s="136">
        <v>100</v>
      </c>
      <c r="M38" s="136"/>
      <c r="N38" s="136"/>
      <c r="O38" s="152">
        <f>IF(AM18=0,0,O32)</f>
        <v>0</v>
      </c>
      <c r="P38" s="152"/>
      <c r="Q38" s="136"/>
      <c r="R38" s="136">
        <v>100</v>
      </c>
      <c r="S38" s="136"/>
      <c r="T38" s="136"/>
      <c r="U38" s="151">
        <f>IF(AM19=0,0,U32)</f>
        <v>0</v>
      </c>
      <c r="V38" s="151"/>
      <c r="W38" s="136"/>
      <c r="X38" s="136">
        <v>100</v>
      </c>
      <c r="Y38" s="136"/>
      <c r="Z38" s="136"/>
      <c r="AA38" s="152">
        <f>IF(AM20=0,0,AA32)</f>
        <v>0</v>
      </c>
      <c r="AB38" s="152"/>
      <c r="AC38" s="150"/>
      <c r="AD38" s="150"/>
      <c r="AE38" s="145"/>
      <c r="AF38" s="145"/>
      <c r="AG38" s="146"/>
      <c r="AH38" s="146"/>
      <c r="AI38" s="146"/>
      <c r="AJ38" s="146"/>
      <c r="AK38" s="146"/>
      <c r="AL38" s="146"/>
      <c r="AM38" s="148"/>
      <c r="AN38" s="148"/>
      <c r="AO38" s="148"/>
      <c r="AP38" s="148"/>
      <c r="AQ38" s="12">
        <f>IF(F34=0,0,F34/F35*I34/I35)</f>
        <v>0</v>
      </c>
      <c r="AR38" s="12"/>
      <c r="AS38" s="12"/>
      <c r="AT38" s="12"/>
      <c r="AU38" s="12">
        <f>(O34-R34-U34-X34-AA34)/O35</f>
        <v>0</v>
      </c>
      <c r="AV38" s="10"/>
      <c r="AW38" s="55">
        <f>E23*(AW26+AW29+AW32+AQ38+AU38-AW35)</f>
        <v>1686.2966441768465</v>
      </c>
    </row>
    <row r="39" spans="1:49" ht="18.75" customHeight="1" x14ac:dyDescent="0.4">
      <c r="A39" s="2"/>
      <c r="B39" s="2"/>
      <c r="C39" s="2"/>
      <c r="D39" s="72"/>
      <c r="E39" s="72"/>
      <c r="F39" s="72"/>
      <c r="G39" s="72"/>
      <c r="H39" s="72"/>
      <c r="I39" s="102"/>
      <c r="J39" s="102"/>
      <c r="K39" s="72"/>
      <c r="L39" s="72"/>
      <c r="M39" s="72"/>
      <c r="N39" s="72"/>
      <c r="O39" s="102"/>
      <c r="P39" s="102"/>
      <c r="Q39" s="72"/>
      <c r="R39" s="72"/>
      <c r="S39" s="72"/>
      <c r="T39" s="72"/>
      <c r="U39" s="102"/>
      <c r="V39" s="102"/>
      <c r="W39" s="72"/>
      <c r="X39" s="72"/>
      <c r="Y39" s="72"/>
      <c r="Z39" s="72"/>
      <c r="AA39" s="102"/>
      <c r="AB39" s="102"/>
      <c r="AC39" s="73"/>
      <c r="AD39" s="73"/>
      <c r="AE39" s="72"/>
      <c r="AF39" s="72"/>
      <c r="AG39" s="103"/>
      <c r="AH39" s="103"/>
      <c r="AI39" s="103"/>
      <c r="AJ39" s="103"/>
      <c r="AK39" s="103"/>
      <c r="AL39" s="103"/>
      <c r="AM39" s="72"/>
      <c r="AN39" s="72"/>
      <c r="AO39" s="72"/>
      <c r="AP39" s="72"/>
      <c r="AQ39" s="72"/>
      <c r="AR39" s="72"/>
      <c r="AS39" s="72"/>
      <c r="AT39" s="72"/>
      <c r="AU39" s="72"/>
      <c r="AV39" s="72"/>
      <c r="AW39" s="101"/>
    </row>
    <row r="40" spans="1:49" x14ac:dyDescent="0.4">
      <c r="A40" s="277" t="s">
        <v>186</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17"/>
      <c r="AR40" s="17"/>
      <c r="AS40" s="17"/>
      <c r="AT40" s="17"/>
      <c r="AU40" s="17"/>
      <c r="AV40" s="17"/>
    </row>
    <row r="41" spans="1:49" x14ac:dyDescent="0.4">
      <c r="A41" s="278" t="s">
        <v>188</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row>
    <row r="42" spans="1:49" x14ac:dyDescent="0.4">
      <c r="A42" s="278" t="s">
        <v>187</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row>
  </sheetData>
  <mergeCells count="248">
    <mergeCell ref="AG37:AL38"/>
    <mergeCell ref="A40:AP40"/>
    <mergeCell ref="A41:AP41"/>
    <mergeCell ref="A42:AP42"/>
    <mergeCell ref="AB11:AC11"/>
    <mergeCell ref="AM37:AP38"/>
    <mergeCell ref="F38:G38"/>
    <mergeCell ref="I38:J38"/>
    <mergeCell ref="L38:M38"/>
    <mergeCell ref="O38:P38"/>
    <mergeCell ref="R38:S38"/>
    <mergeCell ref="U38:V38"/>
    <mergeCell ref="X38:Y38"/>
    <mergeCell ref="AA38:AB38"/>
    <mergeCell ref="W37:W38"/>
    <mergeCell ref="X37:Y37"/>
    <mergeCell ref="Z37:Z38"/>
    <mergeCell ref="AA37:AB37"/>
    <mergeCell ref="AC37:AD38"/>
    <mergeCell ref="AE37:AF38"/>
    <mergeCell ref="D37:E38"/>
    <mergeCell ref="F37:G37"/>
    <mergeCell ref="H37:H38"/>
    <mergeCell ref="I37:J37"/>
    <mergeCell ref="K37:K38"/>
    <mergeCell ref="L37:M37"/>
    <mergeCell ref="O34:P34"/>
    <mergeCell ref="R34:S34"/>
    <mergeCell ref="U34:V34"/>
    <mergeCell ref="U37:V37"/>
    <mergeCell ref="F35:G35"/>
    <mergeCell ref="I35:J35"/>
    <mergeCell ref="O35:AB35"/>
    <mergeCell ref="N37:N38"/>
    <mergeCell ref="O37:P37"/>
    <mergeCell ref="Q37:Q38"/>
    <mergeCell ref="R37:S37"/>
    <mergeCell ref="T37:T38"/>
    <mergeCell ref="D34:E35"/>
    <mergeCell ref="F34:G34"/>
    <mergeCell ref="H34:H35"/>
    <mergeCell ref="I34:J34"/>
    <mergeCell ref="M34:N35"/>
    <mergeCell ref="X34:Y34"/>
    <mergeCell ref="Z31:Z32"/>
    <mergeCell ref="AA31:AB31"/>
    <mergeCell ref="AC31:AD32"/>
    <mergeCell ref="AE31:AO31"/>
    <mergeCell ref="F32:G32"/>
    <mergeCell ref="I32:J32"/>
    <mergeCell ref="L32:M32"/>
    <mergeCell ref="O32:P32"/>
    <mergeCell ref="R32:S32"/>
    <mergeCell ref="U32:V32"/>
    <mergeCell ref="Q31:Q32"/>
    <mergeCell ref="R31:S31"/>
    <mergeCell ref="T31:T32"/>
    <mergeCell ref="U31:V31"/>
    <mergeCell ref="W31:W32"/>
    <mergeCell ref="X31:Y31"/>
    <mergeCell ref="X32:Y32"/>
    <mergeCell ref="AN32:AO32"/>
    <mergeCell ref="AA32:AB32"/>
    <mergeCell ref="AE32:AF32"/>
    <mergeCell ref="AH32:AI32"/>
    <mergeCell ref="AK32:AL32"/>
    <mergeCell ref="AK29:AL29"/>
    <mergeCell ref="D25:E26"/>
    <mergeCell ref="F25:G25"/>
    <mergeCell ref="H25:H26"/>
    <mergeCell ref="AA34:AB34"/>
    <mergeCell ref="AN29:AO29"/>
    <mergeCell ref="D31:E32"/>
    <mergeCell ref="F31:G31"/>
    <mergeCell ref="H31:H32"/>
    <mergeCell ref="I31:J31"/>
    <mergeCell ref="K31:K32"/>
    <mergeCell ref="L31:M31"/>
    <mergeCell ref="N31:N32"/>
    <mergeCell ref="O31:P31"/>
    <mergeCell ref="W28:W29"/>
    <mergeCell ref="X28:Y28"/>
    <mergeCell ref="Z28:Z29"/>
    <mergeCell ref="AA28:AB28"/>
    <mergeCell ref="AC28:AD29"/>
    <mergeCell ref="AE28:AO28"/>
    <mergeCell ref="X29:Y29"/>
    <mergeCell ref="AA29:AB29"/>
    <mergeCell ref="AE29:AF29"/>
    <mergeCell ref="AH29:AI29"/>
    <mergeCell ref="Q20:S20"/>
    <mergeCell ref="AA20:AC20"/>
    <mergeCell ref="T28:T29"/>
    <mergeCell ref="U28:V28"/>
    <mergeCell ref="O29:P29"/>
    <mergeCell ref="R29:S29"/>
    <mergeCell ref="U29:V29"/>
    <mergeCell ref="D28:E29"/>
    <mergeCell ref="F28:G28"/>
    <mergeCell ref="H28:H29"/>
    <mergeCell ref="I28:J28"/>
    <mergeCell ref="K28:K29"/>
    <mergeCell ref="L28:M28"/>
    <mergeCell ref="F29:G29"/>
    <mergeCell ref="I29:J29"/>
    <mergeCell ref="L29:M29"/>
    <mergeCell ref="N28:N29"/>
    <mergeCell ref="O28:P28"/>
    <mergeCell ref="Q28:Q29"/>
    <mergeCell ref="R28:S28"/>
    <mergeCell ref="I25:J25"/>
    <mergeCell ref="K25:K26"/>
    <mergeCell ref="L25:M25"/>
    <mergeCell ref="N25:N26"/>
    <mergeCell ref="AD18:AF18"/>
    <mergeCell ref="AG18:AI18"/>
    <mergeCell ref="Y25:AF25"/>
    <mergeCell ref="F26:G26"/>
    <mergeCell ref="I26:J26"/>
    <mergeCell ref="L26:M26"/>
    <mergeCell ref="O26:P26"/>
    <mergeCell ref="R26:S26"/>
    <mergeCell ref="U26:V26"/>
    <mergeCell ref="Y26:Z26"/>
    <mergeCell ref="AB26:AC26"/>
    <mergeCell ref="AE26:AF26"/>
    <mergeCell ref="O25:P25"/>
    <mergeCell ref="Q25:Q26"/>
    <mergeCell ref="R25:S25"/>
    <mergeCell ref="T25:T26"/>
    <mergeCell ref="U25:V25"/>
    <mergeCell ref="W25:X26"/>
    <mergeCell ref="C20:J20"/>
    <mergeCell ref="N20:P20"/>
    <mergeCell ref="AB14:AC14"/>
    <mergeCell ref="AD16:AF16"/>
    <mergeCell ref="AG16:AI16"/>
    <mergeCell ref="AJ16:AL16"/>
    <mergeCell ref="AA11:AA15"/>
    <mergeCell ref="T21:Z21"/>
    <mergeCell ref="AA21:AL21"/>
    <mergeCell ref="A23:C23"/>
    <mergeCell ref="E23:G23"/>
    <mergeCell ref="AJ18:AL18"/>
    <mergeCell ref="C14:J14"/>
    <mergeCell ref="N14:P14"/>
    <mergeCell ref="Q14:S14"/>
    <mergeCell ref="U14:W14"/>
    <mergeCell ref="X14:Z14"/>
    <mergeCell ref="C15:J15"/>
    <mergeCell ref="N15:P15"/>
    <mergeCell ref="Q15:S15"/>
    <mergeCell ref="U15:W15"/>
    <mergeCell ref="X15:Z15"/>
    <mergeCell ref="N16:P16"/>
    <mergeCell ref="Q16:S16"/>
    <mergeCell ref="C13:J13"/>
    <mergeCell ref="N13:P13"/>
    <mergeCell ref="AM21:AO21"/>
    <mergeCell ref="C19:J19"/>
    <mergeCell ref="N19:P19"/>
    <mergeCell ref="Q19:S19"/>
    <mergeCell ref="AA19:AC19"/>
    <mergeCell ref="AD17:AF17"/>
    <mergeCell ref="AG17:AI17"/>
    <mergeCell ref="AJ17:AL17"/>
    <mergeCell ref="C18:J18"/>
    <mergeCell ref="N18:P18"/>
    <mergeCell ref="Q18:S18"/>
    <mergeCell ref="AA18:AC18"/>
    <mergeCell ref="C21:J21"/>
    <mergeCell ref="N21:P21"/>
    <mergeCell ref="Q21:S21"/>
    <mergeCell ref="AD19:AF19"/>
    <mergeCell ref="AG19:AI19"/>
    <mergeCell ref="AD20:AF20"/>
    <mergeCell ref="AG20:AI20"/>
    <mergeCell ref="AJ20:AL20"/>
    <mergeCell ref="C17:J17"/>
    <mergeCell ref="N17:P17"/>
    <mergeCell ref="Q17:S17"/>
    <mergeCell ref="AJ19:AL19"/>
    <mergeCell ref="Q13:S13"/>
    <mergeCell ref="U13:W13"/>
    <mergeCell ref="X13:Z13"/>
    <mergeCell ref="C12:J12"/>
    <mergeCell ref="N12:P12"/>
    <mergeCell ref="Q12:S12"/>
    <mergeCell ref="U12:W12"/>
    <mergeCell ref="X12:Z12"/>
    <mergeCell ref="C10:J10"/>
    <mergeCell ref="N10:P10"/>
    <mergeCell ref="Q10:S10"/>
    <mergeCell ref="U10:W10"/>
    <mergeCell ref="X10:Z10"/>
    <mergeCell ref="C9:J9"/>
    <mergeCell ref="N9:P9"/>
    <mergeCell ref="Q9:S9"/>
    <mergeCell ref="U9:W9"/>
    <mergeCell ref="X9:Z9"/>
    <mergeCell ref="A2:I3"/>
    <mergeCell ref="D4:G4"/>
    <mergeCell ref="A6:B6"/>
    <mergeCell ref="C6:J6"/>
    <mergeCell ref="K6:M6"/>
    <mergeCell ref="Q6:S6"/>
    <mergeCell ref="K2:M2"/>
    <mergeCell ref="K4:M4"/>
    <mergeCell ref="C8:J8"/>
    <mergeCell ref="AA6:AC6"/>
    <mergeCell ref="X2:Z2"/>
    <mergeCell ref="N2:W2"/>
    <mergeCell ref="N3:W3"/>
    <mergeCell ref="N4:W4"/>
    <mergeCell ref="AB2:AO2"/>
    <mergeCell ref="AB3:AO3"/>
    <mergeCell ref="AB4:AO4"/>
    <mergeCell ref="AD6:AP8"/>
    <mergeCell ref="N8:P8"/>
    <mergeCell ref="Q8:S8"/>
    <mergeCell ref="U8:W8"/>
    <mergeCell ref="X8:Z8"/>
    <mergeCell ref="N7:P7"/>
    <mergeCell ref="Q7:S7"/>
    <mergeCell ref="AD9:AP10"/>
    <mergeCell ref="AD11:AP13"/>
    <mergeCell ref="N6:P6"/>
    <mergeCell ref="U16:Z16"/>
    <mergeCell ref="U17:Z17"/>
    <mergeCell ref="U18:Z18"/>
    <mergeCell ref="U19:Z19"/>
    <mergeCell ref="U20:Z20"/>
    <mergeCell ref="AM16:AO16"/>
    <mergeCell ref="AM17:AO17"/>
    <mergeCell ref="AM18:AO18"/>
    <mergeCell ref="AM19:AO19"/>
    <mergeCell ref="AM20:AO20"/>
    <mergeCell ref="AA16:AC16"/>
    <mergeCell ref="U6:Z6"/>
    <mergeCell ref="AB9:AC9"/>
    <mergeCell ref="U7:W7"/>
    <mergeCell ref="X7:Z7"/>
    <mergeCell ref="N11:P11"/>
    <mergeCell ref="Q11:S11"/>
    <mergeCell ref="U11:W11"/>
    <mergeCell ref="X11:Z11"/>
    <mergeCell ref="AA17:AC17"/>
    <mergeCell ref="AD14:AO14"/>
  </mergeCells>
  <phoneticPr fontId="2"/>
  <pageMargins left="0.7" right="0.7" top="0.75" bottom="0.75" header="0.3" footer="0.3"/>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2"/>
  <sheetViews>
    <sheetView showGridLines="0" view="pageBreakPreview" zoomScale="73" zoomScaleNormal="73" zoomScaleSheetLayoutView="73" zoomScalePageLayoutView="70" workbookViewId="0">
      <selection activeCell="A2" sqref="A2:I3"/>
    </sheetView>
  </sheetViews>
  <sheetFormatPr defaultRowHeight="18.75" x14ac:dyDescent="0.4"/>
  <cols>
    <col min="1" max="11" width="4.125" style="3" customWidth="1"/>
    <col min="12" max="12" width="7.25" style="3" customWidth="1"/>
    <col min="13" max="41" width="4.125" style="3" customWidth="1"/>
    <col min="42" max="42" width="3.875" style="3" customWidth="1"/>
    <col min="43" max="47" width="7.25" style="3" customWidth="1"/>
    <col min="48" max="48" width="1.375" style="3" customWidth="1"/>
    <col min="49" max="49" width="14.125" style="3" customWidth="1"/>
    <col min="50" max="55" width="9" style="3"/>
    <col min="56" max="56" width="9.375" style="3" bestFit="1" customWidth="1"/>
    <col min="57" max="16384" width="9" style="3"/>
  </cols>
  <sheetData>
    <row r="1" spans="1:44" x14ac:dyDescent="0.4">
      <c r="A1" s="1" t="s">
        <v>190</v>
      </c>
      <c r="H1" s="54" t="s">
        <v>185</v>
      </c>
    </row>
    <row r="2" spans="1:44" ht="18.75" customHeight="1" x14ac:dyDescent="0.4">
      <c r="A2" s="264" t="s">
        <v>141</v>
      </c>
      <c r="B2" s="264"/>
      <c r="C2" s="264"/>
      <c r="D2" s="264"/>
      <c r="E2" s="264"/>
      <c r="F2" s="264"/>
      <c r="G2" s="264"/>
      <c r="H2" s="264"/>
      <c r="I2" s="264"/>
      <c r="J2" s="49"/>
      <c r="K2" s="273" t="s">
        <v>60</v>
      </c>
      <c r="L2" s="273"/>
      <c r="M2" s="273"/>
      <c r="N2" s="317" t="s">
        <v>131</v>
      </c>
      <c r="O2" s="317"/>
      <c r="P2" s="317"/>
      <c r="Q2" s="317"/>
      <c r="R2" s="317"/>
      <c r="S2" s="317"/>
      <c r="T2" s="317"/>
      <c r="U2" s="317"/>
      <c r="V2" s="317"/>
      <c r="W2" s="317"/>
      <c r="X2" s="273" t="s">
        <v>1</v>
      </c>
      <c r="Y2" s="273"/>
      <c r="Z2" s="273"/>
      <c r="AA2" s="5" t="s">
        <v>125</v>
      </c>
      <c r="AB2" s="279" t="s">
        <v>130</v>
      </c>
      <c r="AC2" s="279"/>
      <c r="AD2" s="279"/>
      <c r="AE2" s="279"/>
      <c r="AF2" s="279"/>
      <c r="AG2" s="279"/>
      <c r="AH2" s="279"/>
      <c r="AI2" s="279"/>
      <c r="AJ2" s="279"/>
      <c r="AK2" s="279"/>
      <c r="AL2" s="279"/>
      <c r="AM2" s="279"/>
      <c r="AN2" s="279"/>
      <c r="AO2" s="279"/>
      <c r="AP2" s="2"/>
      <c r="AQ2" s="2"/>
      <c r="AR2" s="2"/>
    </row>
    <row r="3" spans="1:44" x14ac:dyDescent="0.4">
      <c r="A3" s="264"/>
      <c r="B3" s="264"/>
      <c r="C3" s="264"/>
      <c r="D3" s="264"/>
      <c r="E3" s="264"/>
      <c r="F3" s="264"/>
      <c r="G3" s="264"/>
      <c r="H3" s="264"/>
      <c r="I3" s="264"/>
      <c r="J3" s="49"/>
      <c r="L3" s="2"/>
      <c r="M3" s="2"/>
      <c r="N3" s="276" t="s">
        <v>132</v>
      </c>
      <c r="O3" s="276"/>
      <c r="P3" s="276"/>
      <c r="Q3" s="276"/>
      <c r="R3" s="276"/>
      <c r="S3" s="276"/>
      <c r="T3" s="276"/>
      <c r="U3" s="276"/>
      <c r="V3" s="276"/>
      <c r="W3" s="276"/>
      <c r="X3" s="2"/>
      <c r="Y3" s="2"/>
      <c r="Z3" s="2"/>
      <c r="AA3" s="5" t="s">
        <v>126</v>
      </c>
      <c r="AB3" s="280" t="s">
        <v>129</v>
      </c>
      <c r="AC3" s="280"/>
      <c r="AD3" s="280"/>
      <c r="AE3" s="280"/>
      <c r="AF3" s="280"/>
      <c r="AG3" s="280"/>
      <c r="AH3" s="280"/>
      <c r="AI3" s="280"/>
      <c r="AJ3" s="280"/>
      <c r="AK3" s="280"/>
      <c r="AL3" s="280"/>
      <c r="AM3" s="280"/>
      <c r="AN3" s="280"/>
      <c r="AO3" s="280"/>
      <c r="AP3" s="2"/>
      <c r="AQ3" s="2"/>
      <c r="AR3" s="2"/>
    </row>
    <row r="4" spans="1:44" x14ac:dyDescent="0.4">
      <c r="A4" s="2" t="s">
        <v>2</v>
      </c>
      <c r="B4" s="2"/>
      <c r="C4" s="2"/>
      <c r="D4" s="265">
        <v>1661.5</v>
      </c>
      <c r="E4" s="265"/>
      <c r="F4" s="265"/>
      <c r="G4" s="265"/>
      <c r="H4" s="2" t="s">
        <v>3</v>
      </c>
      <c r="I4" s="2"/>
      <c r="J4" s="2"/>
      <c r="K4" s="273" t="s">
        <v>62</v>
      </c>
      <c r="L4" s="273"/>
      <c r="M4" s="273"/>
      <c r="N4" s="276"/>
      <c r="O4" s="276"/>
      <c r="P4" s="276"/>
      <c r="Q4" s="276"/>
      <c r="R4" s="276"/>
      <c r="S4" s="276"/>
      <c r="T4" s="276"/>
      <c r="U4" s="276"/>
      <c r="V4" s="276"/>
      <c r="W4" s="276"/>
      <c r="X4" s="2"/>
      <c r="Y4" s="2"/>
      <c r="Z4" s="2"/>
      <c r="AA4" s="7" t="s">
        <v>127</v>
      </c>
      <c r="AB4" s="280" t="s">
        <v>128</v>
      </c>
      <c r="AC4" s="280"/>
      <c r="AD4" s="280"/>
      <c r="AE4" s="280"/>
      <c r="AF4" s="280"/>
      <c r="AG4" s="280"/>
      <c r="AH4" s="280"/>
      <c r="AI4" s="280"/>
      <c r="AJ4" s="280"/>
      <c r="AK4" s="280"/>
      <c r="AL4" s="280"/>
      <c r="AM4" s="280"/>
      <c r="AN4" s="280"/>
      <c r="AO4" s="280"/>
      <c r="AP4" s="2"/>
      <c r="AQ4" s="2"/>
      <c r="AR4" s="2"/>
    </row>
    <row r="5" spans="1:44" ht="10.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N5" s="2"/>
      <c r="AO5" s="2"/>
      <c r="AP5" s="2"/>
      <c r="AQ5" s="2"/>
    </row>
    <row r="6" spans="1:44" ht="18.75" customHeight="1" x14ac:dyDescent="0.4">
      <c r="A6" s="266"/>
      <c r="B6" s="267"/>
      <c r="C6" s="125" t="s">
        <v>4</v>
      </c>
      <c r="D6" s="126"/>
      <c r="E6" s="126"/>
      <c r="F6" s="126"/>
      <c r="G6" s="126"/>
      <c r="H6" s="126"/>
      <c r="I6" s="126"/>
      <c r="J6" s="127"/>
      <c r="K6" s="268" t="s">
        <v>65</v>
      </c>
      <c r="L6" s="167"/>
      <c r="M6" s="269"/>
      <c r="N6" s="125" t="s">
        <v>66</v>
      </c>
      <c r="O6" s="126"/>
      <c r="P6" s="127"/>
      <c r="Q6" s="270" t="s">
        <v>115</v>
      </c>
      <c r="R6" s="271"/>
      <c r="S6" s="272"/>
      <c r="T6" s="2"/>
      <c r="U6" s="119" t="s">
        <v>5</v>
      </c>
      <c r="V6" s="119"/>
      <c r="W6" s="119"/>
      <c r="X6" s="119"/>
      <c r="Y6" s="119"/>
      <c r="Z6" s="119"/>
      <c r="AA6" s="282" t="s">
        <v>162</v>
      </c>
      <c r="AB6" s="282"/>
      <c r="AC6" s="282"/>
      <c r="AD6" s="121" t="s">
        <v>164</v>
      </c>
      <c r="AE6" s="121"/>
      <c r="AF6" s="121"/>
      <c r="AG6" s="121"/>
      <c r="AH6" s="121"/>
      <c r="AI6" s="121"/>
      <c r="AJ6" s="121"/>
      <c r="AK6" s="121"/>
      <c r="AL6" s="121"/>
      <c r="AM6" s="121"/>
      <c r="AN6" s="121"/>
      <c r="AO6" s="121"/>
      <c r="AP6" s="121"/>
      <c r="AQ6" s="2"/>
    </row>
    <row r="7" spans="1:44" ht="20.25" customHeight="1" x14ac:dyDescent="0.4">
      <c r="A7" s="29" t="s">
        <v>6</v>
      </c>
      <c r="B7" s="32"/>
      <c r="C7" s="30" t="s">
        <v>7</v>
      </c>
      <c r="D7" s="33"/>
      <c r="E7" s="33"/>
      <c r="F7" s="33"/>
      <c r="G7" s="33"/>
      <c r="H7" s="33"/>
      <c r="I7" s="33"/>
      <c r="J7" s="33"/>
      <c r="K7" s="74"/>
      <c r="L7" s="84">
        <v>3.34</v>
      </c>
      <c r="M7" s="71"/>
      <c r="N7" s="257"/>
      <c r="O7" s="258"/>
      <c r="P7" s="259"/>
      <c r="Q7" s="257"/>
      <c r="R7" s="258"/>
      <c r="S7" s="260"/>
      <c r="T7" s="43" t="s">
        <v>180</v>
      </c>
      <c r="U7" s="261" t="s">
        <v>161</v>
      </c>
      <c r="V7" s="262"/>
      <c r="W7" s="262"/>
      <c r="X7" s="261" t="s">
        <v>17</v>
      </c>
      <c r="Y7" s="262"/>
      <c r="Z7" s="263"/>
      <c r="AD7" s="121"/>
      <c r="AE7" s="121"/>
      <c r="AF7" s="121"/>
      <c r="AG7" s="121"/>
      <c r="AH7" s="121"/>
      <c r="AI7" s="121"/>
      <c r="AJ7" s="121"/>
      <c r="AK7" s="121"/>
      <c r="AL7" s="121"/>
      <c r="AM7" s="121"/>
      <c r="AN7" s="121"/>
      <c r="AO7" s="121"/>
      <c r="AP7" s="121"/>
      <c r="AQ7" s="2"/>
    </row>
    <row r="8" spans="1:44" ht="18.75" customHeight="1" x14ac:dyDescent="0.4">
      <c r="A8" s="30"/>
      <c r="B8" s="39" t="s">
        <v>8</v>
      </c>
      <c r="C8" s="213" t="s">
        <v>112</v>
      </c>
      <c r="D8" s="214"/>
      <c r="E8" s="214"/>
      <c r="F8" s="214"/>
      <c r="G8" s="214"/>
      <c r="H8" s="214"/>
      <c r="I8" s="214"/>
      <c r="J8" s="214"/>
      <c r="K8" s="75"/>
      <c r="L8" s="85">
        <v>1.81</v>
      </c>
      <c r="M8" s="68"/>
      <c r="N8" s="215">
        <v>40100</v>
      </c>
      <c r="O8" s="216"/>
      <c r="P8" s="217"/>
      <c r="Q8" s="215">
        <v>41100</v>
      </c>
      <c r="R8" s="216"/>
      <c r="S8" s="218"/>
      <c r="T8" s="40" t="s">
        <v>8</v>
      </c>
      <c r="U8" s="318"/>
      <c r="V8" s="319"/>
      <c r="W8" s="320"/>
      <c r="X8" s="321"/>
      <c r="Y8" s="322"/>
      <c r="Z8" s="323"/>
      <c r="AA8" s="9"/>
      <c r="AB8" s="64"/>
      <c r="AC8" s="64"/>
      <c r="AD8" s="121"/>
      <c r="AE8" s="121"/>
      <c r="AF8" s="121"/>
      <c r="AG8" s="121"/>
      <c r="AH8" s="121"/>
      <c r="AI8" s="121"/>
      <c r="AJ8" s="121"/>
      <c r="AK8" s="121"/>
      <c r="AL8" s="121"/>
      <c r="AM8" s="121"/>
      <c r="AN8" s="121"/>
      <c r="AO8" s="121"/>
      <c r="AP8" s="121"/>
      <c r="AQ8" s="2"/>
    </row>
    <row r="9" spans="1:44" ht="18.75" customHeight="1" x14ac:dyDescent="0.4">
      <c r="A9" s="30"/>
      <c r="B9" s="39" t="s">
        <v>10</v>
      </c>
      <c r="C9" s="196" t="s">
        <v>113</v>
      </c>
      <c r="D9" s="197"/>
      <c r="E9" s="197"/>
      <c r="F9" s="197"/>
      <c r="G9" s="197"/>
      <c r="H9" s="197"/>
      <c r="I9" s="197"/>
      <c r="J9" s="197"/>
      <c r="K9" s="76"/>
      <c r="L9" s="86">
        <v>0.5</v>
      </c>
      <c r="M9" s="66"/>
      <c r="N9" s="198">
        <v>11000</v>
      </c>
      <c r="O9" s="199"/>
      <c r="P9" s="200"/>
      <c r="Q9" s="198">
        <v>11400</v>
      </c>
      <c r="R9" s="199"/>
      <c r="S9" s="201"/>
      <c r="T9" s="42" t="s">
        <v>10</v>
      </c>
      <c r="U9" s="324"/>
      <c r="V9" s="325"/>
      <c r="W9" s="326"/>
      <c r="X9" s="327"/>
      <c r="Y9" s="328"/>
      <c r="Z9" s="329"/>
      <c r="AA9" s="9"/>
      <c r="AB9" s="283" t="s">
        <v>165</v>
      </c>
      <c r="AC9" s="283"/>
      <c r="AD9" s="121" t="s">
        <v>175</v>
      </c>
      <c r="AE9" s="121"/>
      <c r="AF9" s="121"/>
      <c r="AG9" s="121"/>
      <c r="AH9" s="121"/>
      <c r="AI9" s="121"/>
      <c r="AJ9" s="121"/>
      <c r="AK9" s="121"/>
      <c r="AL9" s="121"/>
      <c r="AM9" s="121"/>
      <c r="AN9" s="121"/>
      <c r="AO9" s="121"/>
      <c r="AP9" s="121"/>
      <c r="AQ9" s="2"/>
    </row>
    <row r="10" spans="1:44" ht="18.75" customHeight="1" x14ac:dyDescent="0.4">
      <c r="A10" s="31"/>
      <c r="B10" s="39" t="s">
        <v>12</v>
      </c>
      <c r="C10" s="184" t="s">
        <v>114</v>
      </c>
      <c r="D10" s="185"/>
      <c r="E10" s="185"/>
      <c r="F10" s="185"/>
      <c r="G10" s="185"/>
      <c r="H10" s="185"/>
      <c r="I10" s="185"/>
      <c r="J10" s="185"/>
      <c r="K10" s="77"/>
      <c r="L10" s="87">
        <v>0.5</v>
      </c>
      <c r="M10" s="69"/>
      <c r="N10" s="186">
        <v>11900</v>
      </c>
      <c r="O10" s="187"/>
      <c r="P10" s="188"/>
      <c r="Q10" s="186">
        <v>12400</v>
      </c>
      <c r="R10" s="187"/>
      <c r="S10" s="189"/>
      <c r="T10" s="44" t="s">
        <v>12</v>
      </c>
      <c r="U10" s="330"/>
      <c r="V10" s="331"/>
      <c r="W10" s="331"/>
      <c r="X10" s="332"/>
      <c r="Y10" s="333"/>
      <c r="Z10" s="334"/>
      <c r="AA10" s="9"/>
      <c r="AB10" s="64"/>
      <c r="AC10" s="64"/>
      <c r="AD10" s="121"/>
      <c r="AE10" s="121"/>
      <c r="AF10" s="121"/>
      <c r="AG10" s="121"/>
      <c r="AH10" s="121"/>
      <c r="AI10" s="121"/>
      <c r="AJ10" s="121"/>
      <c r="AK10" s="121"/>
      <c r="AL10" s="121"/>
      <c r="AM10" s="121"/>
      <c r="AN10" s="121"/>
      <c r="AO10" s="121"/>
      <c r="AP10" s="121"/>
      <c r="AQ10" s="2"/>
    </row>
    <row r="11" spans="1:44" ht="18.75" customHeight="1" x14ac:dyDescent="0.4">
      <c r="A11" s="25" t="s">
        <v>15</v>
      </c>
      <c r="B11" s="27"/>
      <c r="C11" s="25" t="s">
        <v>16</v>
      </c>
      <c r="D11" s="27"/>
      <c r="E11" s="27"/>
      <c r="F11" s="27"/>
      <c r="G11" s="27"/>
      <c r="H11" s="27"/>
      <c r="I11" s="27"/>
      <c r="J11" s="27"/>
      <c r="K11" s="78"/>
      <c r="L11" s="88">
        <v>8.33</v>
      </c>
      <c r="M11" s="70"/>
      <c r="N11" s="311"/>
      <c r="O11" s="312"/>
      <c r="P11" s="313"/>
      <c r="Q11" s="311"/>
      <c r="R11" s="312"/>
      <c r="S11" s="314"/>
      <c r="T11" s="37" t="s">
        <v>182</v>
      </c>
      <c r="U11" s="251" t="s">
        <v>161</v>
      </c>
      <c r="V11" s="252"/>
      <c r="W11" s="252"/>
      <c r="X11" s="251" t="s">
        <v>17</v>
      </c>
      <c r="Y11" s="252"/>
      <c r="Z11" s="253"/>
      <c r="AA11" s="120" t="s">
        <v>14</v>
      </c>
      <c r="AB11" s="283" t="s">
        <v>167</v>
      </c>
      <c r="AC11" s="283"/>
      <c r="AD11" s="122" t="s">
        <v>176</v>
      </c>
      <c r="AE11" s="122"/>
      <c r="AF11" s="122"/>
      <c r="AG11" s="122"/>
      <c r="AH11" s="122"/>
      <c r="AI11" s="122"/>
      <c r="AJ11" s="122"/>
      <c r="AK11" s="122"/>
      <c r="AL11" s="122"/>
      <c r="AM11" s="122"/>
      <c r="AN11" s="122"/>
      <c r="AO11" s="122"/>
      <c r="AP11" s="122"/>
      <c r="AQ11" s="2"/>
    </row>
    <row r="12" spans="1:44" ht="18.75" customHeight="1" x14ac:dyDescent="0.4">
      <c r="A12" s="25"/>
      <c r="B12" s="34" t="s">
        <v>18</v>
      </c>
      <c r="C12" s="213" t="s">
        <v>116</v>
      </c>
      <c r="D12" s="214"/>
      <c r="E12" s="214"/>
      <c r="F12" s="214"/>
      <c r="G12" s="214"/>
      <c r="H12" s="214"/>
      <c r="I12" s="214"/>
      <c r="J12" s="214"/>
      <c r="K12" s="75"/>
      <c r="L12" s="85">
        <v>3.01</v>
      </c>
      <c r="M12" s="68"/>
      <c r="N12" s="215">
        <v>19200</v>
      </c>
      <c r="O12" s="216"/>
      <c r="P12" s="217"/>
      <c r="Q12" s="215">
        <v>18700</v>
      </c>
      <c r="R12" s="216"/>
      <c r="S12" s="218"/>
      <c r="T12" s="45" t="s">
        <v>18</v>
      </c>
      <c r="U12" s="318"/>
      <c r="V12" s="319"/>
      <c r="W12" s="320"/>
      <c r="X12" s="321"/>
      <c r="Y12" s="322"/>
      <c r="Z12" s="323"/>
      <c r="AA12" s="120"/>
      <c r="AB12" s="64"/>
      <c r="AC12" s="64"/>
      <c r="AD12" s="122"/>
      <c r="AE12" s="122"/>
      <c r="AF12" s="122"/>
      <c r="AG12" s="122"/>
      <c r="AH12" s="122"/>
      <c r="AI12" s="122"/>
      <c r="AJ12" s="122"/>
      <c r="AK12" s="122"/>
      <c r="AL12" s="122"/>
      <c r="AM12" s="122"/>
      <c r="AN12" s="122"/>
      <c r="AO12" s="122"/>
      <c r="AP12" s="122"/>
      <c r="AQ12" s="2"/>
    </row>
    <row r="13" spans="1:44" ht="18.75" customHeight="1" x14ac:dyDescent="0.4">
      <c r="A13" s="25"/>
      <c r="B13" s="34" t="s">
        <v>19</v>
      </c>
      <c r="C13" s="196" t="s">
        <v>117</v>
      </c>
      <c r="D13" s="197"/>
      <c r="E13" s="197"/>
      <c r="F13" s="197"/>
      <c r="G13" s="197"/>
      <c r="H13" s="197"/>
      <c r="I13" s="197"/>
      <c r="J13" s="197"/>
      <c r="K13" s="76"/>
      <c r="L13" s="86">
        <v>1.72</v>
      </c>
      <c r="M13" s="66"/>
      <c r="N13" s="198">
        <v>22000</v>
      </c>
      <c r="O13" s="199"/>
      <c r="P13" s="200"/>
      <c r="Q13" s="198">
        <v>22200</v>
      </c>
      <c r="R13" s="199"/>
      <c r="S13" s="201"/>
      <c r="T13" s="42" t="s">
        <v>19</v>
      </c>
      <c r="U13" s="324"/>
      <c r="V13" s="325"/>
      <c r="W13" s="326"/>
      <c r="X13" s="327"/>
      <c r="Y13" s="328"/>
      <c r="Z13" s="329"/>
      <c r="AA13" s="120"/>
      <c r="AB13" s="64"/>
      <c r="AC13" s="64"/>
      <c r="AD13" s="122"/>
      <c r="AE13" s="122"/>
      <c r="AF13" s="122"/>
      <c r="AG13" s="122"/>
      <c r="AH13" s="122"/>
      <c r="AI13" s="122"/>
      <c r="AJ13" s="122"/>
      <c r="AK13" s="122"/>
      <c r="AL13" s="122"/>
      <c r="AM13" s="122"/>
      <c r="AN13" s="122"/>
      <c r="AO13" s="122"/>
      <c r="AP13" s="122"/>
      <c r="AQ13" s="2"/>
    </row>
    <row r="14" spans="1:44" ht="18.75" customHeight="1" x14ac:dyDescent="0.4">
      <c r="A14" s="25"/>
      <c r="B14" s="34" t="s">
        <v>20</v>
      </c>
      <c r="C14" s="196" t="s">
        <v>118</v>
      </c>
      <c r="D14" s="197"/>
      <c r="E14" s="197"/>
      <c r="F14" s="197"/>
      <c r="G14" s="197"/>
      <c r="H14" s="197"/>
      <c r="I14" s="197"/>
      <c r="J14" s="197"/>
      <c r="K14" s="76"/>
      <c r="L14" s="86">
        <v>1.67</v>
      </c>
      <c r="M14" s="66"/>
      <c r="N14" s="198">
        <v>21600</v>
      </c>
      <c r="O14" s="199"/>
      <c r="P14" s="200"/>
      <c r="Q14" s="198">
        <v>22100</v>
      </c>
      <c r="R14" s="199"/>
      <c r="S14" s="201"/>
      <c r="T14" s="46" t="s">
        <v>20</v>
      </c>
      <c r="U14" s="347"/>
      <c r="V14" s="348"/>
      <c r="W14" s="348"/>
      <c r="X14" s="349"/>
      <c r="Y14" s="350"/>
      <c r="Z14" s="351"/>
      <c r="AA14" s="120"/>
      <c r="AB14" s="283" t="s">
        <v>168</v>
      </c>
      <c r="AC14" s="283"/>
      <c r="AD14" s="121" t="s">
        <v>170</v>
      </c>
      <c r="AE14" s="121"/>
      <c r="AF14" s="121"/>
      <c r="AG14" s="121"/>
      <c r="AH14" s="121"/>
      <c r="AI14" s="121"/>
      <c r="AJ14" s="121"/>
      <c r="AK14" s="121"/>
      <c r="AL14" s="121"/>
      <c r="AM14" s="121"/>
      <c r="AN14" s="121"/>
      <c r="AO14" s="121"/>
      <c r="AP14" s="64"/>
      <c r="AQ14" s="2"/>
    </row>
    <row r="15" spans="1:44" ht="18.75" customHeight="1" x14ac:dyDescent="0.4">
      <c r="A15" s="26"/>
      <c r="B15" s="34" t="s">
        <v>21</v>
      </c>
      <c r="C15" s="184" t="s">
        <v>119</v>
      </c>
      <c r="D15" s="185"/>
      <c r="E15" s="185"/>
      <c r="F15" s="185"/>
      <c r="G15" s="185"/>
      <c r="H15" s="185"/>
      <c r="I15" s="185"/>
      <c r="J15" s="185"/>
      <c r="K15" s="77"/>
      <c r="L15" s="87">
        <v>0.6</v>
      </c>
      <c r="M15" s="69"/>
      <c r="N15" s="186">
        <v>23300</v>
      </c>
      <c r="O15" s="187"/>
      <c r="P15" s="188"/>
      <c r="Q15" s="186">
        <v>22400</v>
      </c>
      <c r="R15" s="187"/>
      <c r="S15" s="189"/>
      <c r="T15" s="41" t="s">
        <v>21</v>
      </c>
      <c r="U15" s="330"/>
      <c r="V15" s="331"/>
      <c r="W15" s="352"/>
      <c r="X15" s="353"/>
      <c r="Y15" s="354"/>
      <c r="Z15" s="355"/>
      <c r="AA15" s="120"/>
      <c r="AP15" s="2"/>
      <c r="AQ15" s="2"/>
    </row>
    <row r="16" spans="1:44" x14ac:dyDescent="0.4">
      <c r="A16" s="59" t="s">
        <v>24</v>
      </c>
      <c r="B16" s="60"/>
      <c r="C16" s="59" t="s">
        <v>25</v>
      </c>
      <c r="D16" s="60"/>
      <c r="E16" s="60"/>
      <c r="F16" s="60"/>
      <c r="G16" s="60"/>
      <c r="H16" s="60"/>
      <c r="I16" s="60"/>
      <c r="J16" s="60"/>
      <c r="K16" s="79"/>
      <c r="L16" s="89">
        <v>88.33</v>
      </c>
      <c r="M16" s="67"/>
      <c r="N16" s="356"/>
      <c r="O16" s="357"/>
      <c r="P16" s="358"/>
      <c r="Q16" s="356"/>
      <c r="R16" s="357"/>
      <c r="S16" s="359"/>
      <c r="T16" s="63" t="s">
        <v>183</v>
      </c>
      <c r="U16" s="128" t="s">
        <v>26</v>
      </c>
      <c r="V16" s="113"/>
      <c r="W16" s="113"/>
      <c r="X16" s="113"/>
      <c r="Y16" s="113"/>
      <c r="Z16" s="129"/>
      <c r="AA16" s="112" t="s">
        <v>109</v>
      </c>
      <c r="AB16" s="113"/>
      <c r="AC16" s="114"/>
      <c r="AD16" s="209" t="s">
        <v>27</v>
      </c>
      <c r="AE16" s="209"/>
      <c r="AF16" s="209"/>
      <c r="AG16" s="209" t="s">
        <v>28</v>
      </c>
      <c r="AH16" s="209"/>
      <c r="AI16" s="209"/>
      <c r="AJ16" s="209" t="s">
        <v>161</v>
      </c>
      <c r="AK16" s="209"/>
      <c r="AL16" s="281"/>
      <c r="AM16" s="113" t="s">
        <v>143</v>
      </c>
      <c r="AN16" s="113"/>
      <c r="AO16" s="114"/>
      <c r="AP16" s="2"/>
      <c r="AQ16" s="2"/>
    </row>
    <row r="17" spans="1:49" x14ac:dyDescent="0.4">
      <c r="A17" s="59"/>
      <c r="B17" s="61" t="s">
        <v>29</v>
      </c>
      <c r="C17" s="213" t="s">
        <v>120</v>
      </c>
      <c r="D17" s="214"/>
      <c r="E17" s="214"/>
      <c r="F17" s="214"/>
      <c r="G17" s="214"/>
      <c r="H17" s="214"/>
      <c r="I17" s="214"/>
      <c r="J17" s="214"/>
      <c r="K17" s="75"/>
      <c r="L17" s="85">
        <v>85.57</v>
      </c>
      <c r="M17" s="68"/>
      <c r="N17" s="215">
        <v>11300</v>
      </c>
      <c r="O17" s="216"/>
      <c r="P17" s="217"/>
      <c r="Q17" s="363">
        <v>10300</v>
      </c>
      <c r="R17" s="364"/>
      <c r="S17" s="365"/>
      <c r="T17" s="45" t="s">
        <v>29</v>
      </c>
      <c r="U17" s="366" t="s">
        <v>133</v>
      </c>
      <c r="V17" s="367"/>
      <c r="W17" s="367"/>
      <c r="X17" s="367"/>
      <c r="Y17" s="367"/>
      <c r="Z17" s="368"/>
      <c r="AA17" s="315"/>
      <c r="AB17" s="315"/>
      <c r="AC17" s="316"/>
      <c r="AD17" s="337"/>
      <c r="AE17" s="337"/>
      <c r="AF17" s="337"/>
      <c r="AG17" s="338"/>
      <c r="AH17" s="338"/>
      <c r="AI17" s="338"/>
      <c r="AJ17" s="337"/>
      <c r="AK17" s="337"/>
      <c r="AL17" s="339"/>
      <c r="AM17" s="136"/>
      <c r="AN17" s="136"/>
      <c r="AO17" s="137"/>
      <c r="AP17" s="2"/>
      <c r="AQ17" s="2"/>
    </row>
    <row r="18" spans="1:49" x14ac:dyDescent="0.4">
      <c r="A18" s="59"/>
      <c r="B18" s="61" t="s">
        <v>30</v>
      </c>
      <c r="C18" s="196" t="s">
        <v>121</v>
      </c>
      <c r="D18" s="197"/>
      <c r="E18" s="197"/>
      <c r="F18" s="197"/>
      <c r="G18" s="197"/>
      <c r="H18" s="197"/>
      <c r="I18" s="197"/>
      <c r="J18" s="197"/>
      <c r="K18" s="76"/>
      <c r="L18" s="86">
        <v>2.35</v>
      </c>
      <c r="M18" s="66"/>
      <c r="N18" s="198">
        <v>91</v>
      </c>
      <c r="O18" s="199"/>
      <c r="P18" s="200"/>
      <c r="Q18" s="198">
        <v>91</v>
      </c>
      <c r="R18" s="199"/>
      <c r="S18" s="201"/>
      <c r="T18" s="42" t="s">
        <v>30</v>
      </c>
      <c r="U18" s="305"/>
      <c r="V18" s="306"/>
      <c r="W18" s="306"/>
      <c r="X18" s="306"/>
      <c r="Y18" s="306"/>
      <c r="Z18" s="307"/>
      <c r="AA18" s="335"/>
      <c r="AB18" s="335"/>
      <c r="AC18" s="336"/>
      <c r="AD18" s="345"/>
      <c r="AE18" s="345"/>
      <c r="AF18" s="345"/>
      <c r="AG18" s="341"/>
      <c r="AH18" s="341"/>
      <c r="AI18" s="341"/>
      <c r="AJ18" s="345"/>
      <c r="AK18" s="345"/>
      <c r="AL18" s="346"/>
      <c r="AM18" s="107"/>
      <c r="AN18" s="108"/>
      <c r="AO18" s="109"/>
      <c r="AP18" s="2"/>
      <c r="AQ18" s="2"/>
    </row>
    <row r="19" spans="1:49" x14ac:dyDescent="0.4">
      <c r="A19" s="59"/>
      <c r="B19" s="61" t="s">
        <v>31</v>
      </c>
      <c r="C19" s="196" t="s">
        <v>122</v>
      </c>
      <c r="D19" s="197"/>
      <c r="E19" s="197"/>
      <c r="F19" s="197"/>
      <c r="G19" s="197"/>
      <c r="H19" s="197"/>
      <c r="I19" s="197"/>
      <c r="J19" s="197"/>
      <c r="K19" s="76"/>
      <c r="L19" s="86">
        <v>0.35</v>
      </c>
      <c r="M19" s="66"/>
      <c r="N19" s="198">
        <v>107</v>
      </c>
      <c r="O19" s="199"/>
      <c r="P19" s="200"/>
      <c r="Q19" s="198">
        <v>86.5</v>
      </c>
      <c r="R19" s="199"/>
      <c r="S19" s="201"/>
      <c r="T19" s="46" t="s">
        <v>31</v>
      </c>
      <c r="U19" s="305"/>
      <c r="V19" s="306"/>
      <c r="W19" s="306"/>
      <c r="X19" s="306"/>
      <c r="Y19" s="306"/>
      <c r="Z19" s="307"/>
      <c r="AA19" s="335"/>
      <c r="AB19" s="335"/>
      <c r="AC19" s="336"/>
      <c r="AD19" s="340"/>
      <c r="AE19" s="340"/>
      <c r="AF19" s="340"/>
      <c r="AG19" s="341"/>
      <c r="AH19" s="341"/>
      <c r="AI19" s="341"/>
      <c r="AJ19" s="340"/>
      <c r="AK19" s="340"/>
      <c r="AL19" s="360"/>
      <c r="AM19" s="107"/>
      <c r="AN19" s="108"/>
      <c r="AO19" s="109"/>
      <c r="AP19" s="2"/>
      <c r="AQ19" s="2"/>
    </row>
    <row r="20" spans="1:49" x14ac:dyDescent="0.4">
      <c r="A20" s="62"/>
      <c r="B20" s="61" t="s">
        <v>32</v>
      </c>
      <c r="C20" s="184" t="s">
        <v>123</v>
      </c>
      <c r="D20" s="185"/>
      <c r="E20" s="185"/>
      <c r="F20" s="185"/>
      <c r="G20" s="185"/>
      <c r="H20" s="185"/>
      <c r="I20" s="185"/>
      <c r="J20" s="185"/>
      <c r="K20" s="83"/>
      <c r="L20" s="87">
        <v>0</v>
      </c>
      <c r="M20" s="69"/>
      <c r="N20" s="186">
        <v>0</v>
      </c>
      <c r="O20" s="187"/>
      <c r="P20" s="188"/>
      <c r="Q20" s="186">
        <v>0</v>
      </c>
      <c r="R20" s="187"/>
      <c r="S20" s="189"/>
      <c r="T20" s="44" t="s">
        <v>32</v>
      </c>
      <c r="U20" s="308"/>
      <c r="V20" s="309"/>
      <c r="W20" s="309"/>
      <c r="X20" s="309"/>
      <c r="Y20" s="309"/>
      <c r="Z20" s="310"/>
      <c r="AA20" s="361"/>
      <c r="AB20" s="361"/>
      <c r="AC20" s="362"/>
      <c r="AD20" s="342"/>
      <c r="AE20" s="342"/>
      <c r="AF20" s="342"/>
      <c r="AG20" s="343"/>
      <c r="AH20" s="343"/>
      <c r="AI20" s="343"/>
      <c r="AJ20" s="342"/>
      <c r="AK20" s="342"/>
      <c r="AL20" s="344"/>
      <c r="AM20" s="110"/>
      <c r="AN20" s="110"/>
      <c r="AO20" s="111"/>
      <c r="AP20" s="2"/>
      <c r="AQ20" s="2"/>
    </row>
    <row r="21" spans="1:49" x14ac:dyDescent="0.4">
      <c r="A21" s="35" t="s">
        <v>33</v>
      </c>
      <c r="B21" s="36"/>
      <c r="C21" s="178" t="s">
        <v>67</v>
      </c>
      <c r="D21" s="179"/>
      <c r="E21" s="179"/>
      <c r="F21" s="179"/>
      <c r="G21" s="179"/>
      <c r="H21" s="179"/>
      <c r="I21" s="179"/>
      <c r="J21" s="180"/>
      <c r="K21" s="80"/>
      <c r="L21" s="90">
        <v>0</v>
      </c>
      <c r="M21" s="65"/>
      <c r="N21" s="181">
        <v>0</v>
      </c>
      <c r="O21" s="182"/>
      <c r="P21" s="183"/>
      <c r="Q21" s="181">
        <v>0</v>
      </c>
      <c r="R21" s="182"/>
      <c r="S21" s="183"/>
      <c r="T21" s="115" t="s">
        <v>22</v>
      </c>
      <c r="U21" s="116"/>
      <c r="V21" s="116"/>
      <c r="W21" s="116"/>
      <c r="X21" s="116"/>
      <c r="Y21" s="116"/>
      <c r="Z21" s="116"/>
      <c r="AA21" s="117" t="s">
        <v>23</v>
      </c>
      <c r="AB21" s="117"/>
      <c r="AC21" s="117"/>
      <c r="AD21" s="117"/>
      <c r="AE21" s="117"/>
      <c r="AF21" s="117"/>
      <c r="AG21" s="117"/>
      <c r="AH21" s="117"/>
      <c r="AI21" s="117"/>
      <c r="AJ21" s="117"/>
      <c r="AK21" s="117"/>
      <c r="AL21" s="117"/>
      <c r="AM21" s="118" t="s">
        <v>142</v>
      </c>
      <c r="AN21" s="118"/>
      <c r="AO21" s="118"/>
      <c r="AP21" s="98"/>
      <c r="AQ21" s="2"/>
    </row>
    <row r="22" spans="1:49" ht="18.95" customHeight="1" x14ac:dyDescent="0.4">
      <c r="A22" s="2"/>
      <c r="B22" s="2"/>
      <c r="C22" s="11"/>
      <c r="D22" s="11"/>
      <c r="E22" s="11"/>
      <c r="F22" s="11"/>
      <c r="G22" s="11"/>
      <c r="H22" s="11"/>
      <c r="I22" s="11"/>
      <c r="J22" s="11"/>
      <c r="K22" s="99"/>
      <c r="L22" s="99"/>
      <c r="M22" s="99"/>
      <c r="N22" s="100"/>
      <c r="O22" s="100"/>
      <c r="P22" s="100"/>
      <c r="Q22" s="100"/>
      <c r="R22" s="100"/>
      <c r="S22" s="100"/>
      <c r="T22" s="100"/>
      <c r="U22" s="100"/>
      <c r="V22" s="100"/>
      <c r="W22" s="100"/>
      <c r="X22" s="100"/>
      <c r="Y22" s="100"/>
      <c r="Z22" s="2"/>
      <c r="AA22" s="2"/>
      <c r="AP22" s="56"/>
      <c r="AQ22" s="2"/>
      <c r="AR22" s="2"/>
      <c r="AS22" s="2"/>
      <c r="AT22" s="2"/>
      <c r="AU22" s="2"/>
      <c r="AV22" s="2"/>
      <c r="AW22" s="2"/>
    </row>
    <row r="23" spans="1:49" x14ac:dyDescent="0.4">
      <c r="A23" s="174" t="s">
        <v>173</v>
      </c>
      <c r="B23" s="174"/>
      <c r="C23" s="174"/>
      <c r="D23" s="10" t="s">
        <v>108</v>
      </c>
      <c r="E23" s="297">
        <f>D4</f>
        <v>1661.5</v>
      </c>
      <c r="F23" s="297"/>
      <c r="G23" s="297"/>
      <c r="H23" s="10" t="s">
        <v>154</v>
      </c>
      <c r="I23" s="10"/>
      <c r="J23" s="10"/>
      <c r="K23" s="10"/>
      <c r="L23" s="10"/>
      <c r="M23" s="10"/>
      <c r="N23" s="10"/>
      <c r="O23" s="10"/>
      <c r="P23" s="2"/>
      <c r="Q23" s="2"/>
      <c r="R23" s="2"/>
      <c r="S23" s="2"/>
      <c r="T23" s="2"/>
      <c r="U23" s="2"/>
      <c r="V23" s="2"/>
      <c r="W23" s="2"/>
      <c r="X23" s="2"/>
      <c r="Y23" s="2"/>
      <c r="Z23" s="2"/>
      <c r="AA23" s="2"/>
      <c r="AM23" s="6"/>
      <c r="AN23" s="2"/>
      <c r="AO23" s="2"/>
      <c r="AP23" s="2"/>
      <c r="AQ23" s="2"/>
      <c r="AR23" s="2"/>
      <c r="AS23" s="2"/>
      <c r="AT23" s="2"/>
      <c r="AU23" s="2"/>
      <c r="AV23" s="2"/>
      <c r="AW23" s="2"/>
    </row>
    <row r="24" spans="1:49" ht="7.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6"/>
      <c r="AD24" s="6"/>
      <c r="AE24" s="6"/>
      <c r="AF24" s="6"/>
      <c r="AG24" s="6"/>
      <c r="AH24" s="6"/>
      <c r="AI24" s="6"/>
      <c r="AJ24" s="6"/>
      <c r="AK24" s="6"/>
      <c r="AL24" s="6"/>
      <c r="AM24" s="6"/>
      <c r="AN24" s="2"/>
      <c r="AO24" s="2"/>
      <c r="AP24" s="2"/>
      <c r="AQ24" s="2"/>
      <c r="AR24" s="2"/>
      <c r="AS24" s="2"/>
      <c r="AT24" s="2"/>
      <c r="AU24" s="2"/>
      <c r="AV24" s="2"/>
      <c r="AW24" s="2"/>
    </row>
    <row r="25" spans="1:49" x14ac:dyDescent="0.4">
      <c r="A25" s="2"/>
      <c r="B25" s="2"/>
      <c r="C25" s="2"/>
      <c r="D25" s="176" t="s">
        <v>153</v>
      </c>
      <c r="E25" s="170"/>
      <c r="F25" s="165">
        <f>L8</f>
        <v>1.81</v>
      </c>
      <c r="G25" s="165"/>
      <c r="H25" s="170" t="s">
        <v>34</v>
      </c>
      <c r="I25" s="173">
        <f>Q8</f>
        <v>41100</v>
      </c>
      <c r="J25" s="173"/>
      <c r="K25" s="170" t="s">
        <v>35</v>
      </c>
      <c r="L25" s="165">
        <f>L9</f>
        <v>0.5</v>
      </c>
      <c r="M25" s="165"/>
      <c r="N25" s="170" t="s">
        <v>34</v>
      </c>
      <c r="O25" s="173">
        <f>Q9</f>
        <v>11400</v>
      </c>
      <c r="P25" s="173"/>
      <c r="Q25" s="170" t="s">
        <v>35</v>
      </c>
      <c r="R25" s="165">
        <f>L10</f>
        <v>0.5</v>
      </c>
      <c r="S25" s="165"/>
      <c r="T25" s="170" t="s">
        <v>34</v>
      </c>
      <c r="U25" s="173">
        <f>Q10</f>
        <v>12400</v>
      </c>
      <c r="V25" s="173"/>
      <c r="W25" s="177" t="s">
        <v>38</v>
      </c>
      <c r="X25" s="177"/>
      <c r="Y25" s="165">
        <f>L7</f>
        <v>3.34</v>
      </c>
      <c r="Z25" s="165"/>
      <c r="AA25" s="165"/>
      <c r="AB25" s="165"/>
      <c r="AC25" s="165"/>
      <c r="AD25" s="165"/>
      <c r="AE25" s="165"/>
      <c r="AF25" s="165"/>
      <c r="AG25" s="2"/>
      <c r="AH25" s="2"/>
      <c r="AI25" s="2"/>
      <c r="AJ25" s="2"/>
      <c r="AK25" s="2"/>
      <c r="AL25" s="2"/>
      <c r="AM25" s="2"/>
      <c r="AN25" s="2"/>
      <c r="AO25" s="2"/>
      <c r="AP25" s="2"/>
      <c r="AQ25" s="12" t="s">
        <v>8</v>
      </c>
      <c r="AR25" s="12" t="s">
        <v>10</v>
      </c>
      <c r="AS25" s="12" t="s">
        <v>12</v>
      </c>
      <c r="AT25" s="12"/>
      <c r="AU25" s="12" t="s">
        <v>41</v>
      </c>
      <c r="AV25" s="10"/>
      <c r="AW25" s="12" t="s">
        <v>42</v>
      </c>
    </row>
    <row r="26" spans="1:49" x14ac:dyDescent="0.4">
      <c r="A26" s="2"/>
      <c r="B26" s="2"/>
      <c r="C26" s="2"/>
      <c r="D26" s="170"/>
      <c r="E26" s="170"/>
      <c r="F26" s="170">
        <v>100</v>
      </c>
      <c r="G26" s="170"/>
      <c r="H26" s="170"/>
      <c r="I26" s="171">
        <f>N8</f>
        <v>40100</v>
      </c>
      <c r="J26" s="171"/>
      <c r="K26" s="170"/>
      <c r="L26" s="170">
        <v>100</v>
      </c>
      <c r="M26" s="170"/>
      <c r="N26" s="170"/>
      <c r="O26" s="171">
        <f>N9</f>
        <v>11000</v>
      </c>
      <c r="P26" s="171"/>
      <c r="Q26" s="170"/>
      <c r="R26" s="170">
        <v>100</v>
      </c>
      <c r="S26" s="170"/>
      <c r="T26" s="170"/>
      <c r="U26" s="171">
        <f>N10</f>
        <v>11900</v>
      </c>
      <c r="V26" s="171"/>
      <c r="W26" s="177"/>
      <c r="X26" s="177"/>
      <c r="Y26" s="172">
        <f>L8</f>
        <v>1.81</v>
      </c>
      <c r="Z26" s="172"/>
      <c r="AA26" s="28" t="s">
        <v>35</v>
      </c>
      <c r="AB26" s="172">
        <f>L9</f>
        <v>0.5</v>
      </c>
      <c r="AC26" s="172"/>
      <c r="AD26" s="28" t="s">
        <v>35</v>
      </c>
      <c r="AE26" s="172">
        <f>L10</f>
        <v>0.5</v>
      </c>
      <c r="AF26" s="172"/>
      <c r="AG26" s="2"/>
      <c r="AH26" s="2"/>
      <c r="AI26" s="2"/>
      <c r="AJ26" s="2"/>
      <c r="AK26" s="2"/>
      <c r="AL26" s="2"/>
      <c r="AM26" s="2"/>
      <c r="AN26" s="2"/>
      <c r="AO26" s="2"/>
      <c r="AP26" s="2"/>
      <c r="AQ26" s="12">
        <f>IF(F25=0,0,F25/F26*I25/I26)</f>
        <v>1.8551371571072322E-2</v>
      </c>
      <c r="AR26" s="12">
        <f>IF(L25=0,0,L25/L26*O25/O26)</f>
        <v>5.1818181818181815E-3</v>
      </c>
      <c r="AS26" s="12">
        <f>IF(R25=0,0,R25/R26*U25/U26)</f>
        <v>5.2100840336134456E-3</v>
      </c>
      <c r="AT26" s="12"/>
      <c r="AU26" s="12">
        <f>IF(Y25=0,0,Y25/(Y26+AB26+AE26))</f>
        <v>1.1886120996441281</v>
      </c>
      <c r="AV26" s="10"/>
      <c r="AW26" s="12">
        <f>(AQ26+AR26+AS26)*AU26</f>
        <v>3.4402325425951306E-2</v>
      </c>
    </row>
    <row r="27" spans="1:49" ht="7.5" customHeight="1" x14ac:dyDescent="0.4">
      <c r="A27" s="2"/>
      <c r="B27" s="2"/>
      <c r="C27" s="2"/>
      <c r="D27" s="10"/>
      <c r="E27" s="10"/>
      <c r="F27" s="10"/>
      <c r="G27" s="10"/>
      <c r="H27" s="10"/>
      <c r="I27" s="13"/>
      <c r="J27" s="13"/>
      <c r="K27" s="10"/>
      <c r="L27" s="10"/>
      <c r="M27" s="10"/>
      <c r="N27" s="10"/>
      <c r="O27" s="13"/>
      <c r="P27" s="10"/>
      <c r="Q27" s="10"/>
      <c r="R27" s="10"/>
      <c r="S27" s="10"/>
      <c r="T27" s="10"/>
      <c r="U27" s="13"/>
      <c r="V27" s="10"/>
      <c r="W27" s="14"/>
      <c r="X27" s="14"/>
      <c r="Y27" s="10"/>
      <c r="Z27" s="10"/>
      <c r="AA27" s="2"/>
      <c r="AB27" s="10"/>
      <c r="AC27" s="10"/>
      <c r="AD27" s="2"/>
      <c r="AE27" s="10"/>
      <c r="AF27" s="10"/>
      <c r="AG27" s="2"/>
      <c r="AH27" s="57"/>
      <c r="AI27" s="2"/>
      <c r="AJ27" s="2"/>
      <c r="AK27" s="2"/>
      <c r="AL27" s="2"/>
      <c r="AM27" s="2"/>
      <c r="AN27" s="2"/>
      <c r="AO27" s="2"/>
      <c r="AP27" s="2"/>
      <c r="AQ27" s="10"/>
      <c r="AR27" s="10"/>
      <c r="AS27" s="10"/>
      <c r="AT27" s="10"/>
      <c r="AU27" s="10"/>
      <c r="AV27" s="10"/>
      <c r="AW27" s="2"/>
    </row>
    <row r="28" spans="1:49" x14ac:dyDescent="0.4">
      <c r="A28" s="2"/>
      <c r="B28" s="2"/>
      <c r="C28" s="2"/>
      <c r="D28" s="168" t="s">
        <v>43</v>
      </c>
      <c r="E28" s="140"/>
      <c r="F28" s="143">
        <f>L12</f>
        <v>3.01</v>
      </c>
      <c r="G28" s="143"/>
      <c r="H28" s="140" t="s">
        <v>34</v>
      </c>
      <c r="I28" s="141">
        <f>Q12</f>
        <v>18700</v>
      </c>
      <c r="J28" s="141"/>
      <c r="K28" s="140" t="s">
        <v>35</v>
      </c>
      <c r="L28" s="143">
        <f>L13</f>
        <v>1.72</v>
      </c>
      <c r="M28" s="143"/>
      <c r="N28" s="140" t="s">
        <v>34</v>
      </c>
      <c r="O28" s="141">
        <f>Q13</f>
        <v>22200</v>
      </c>
      <c r="P28" s="141"/>
      <c r="Q28" s="140" t="s">
        <v>35</v>
      </c>
      <c r="R28" s="143">
        <f>L14</f>
        <v>1.67</v>
      </c>
      <c r="S28" s="143"/>
      <c r="T28" s="140" t="s">
        <v>34</v>
      </c>
      <c r="U28" s="141">
        <f>Q14</f>
        <v>22100</v>
      </c>
      <c r="V28" s="141"/>
      <c r="W28" s="140" t="s">
        <v>35</v>
      </c>
      <c r="X28" s="143">
        <f>L15</f>
        <v>0.6</v>
      </c>
      <c r="Y28" s="143"/>
      <c r="Z28" s="140" t="s">
        <v>34</v>
      </c>
      <c r="AA28" s="141">
        <f>Q15</f>
        <v>22400</v>
      </c>
      <c r="AB28" s="141"/>
      <c r="AC28" s="142" t="s">
        <v>38</v>
      </c>
      <c r="AD28" s="142"/>
      <c r="AE28" s="143">
        <f>L11</f>
        <v>8.33</v>
      </c>
      <c r="AF28" s="143"/>
      <c r="AG28" s="143"/>
      <c r="AH28" s="143"/>
      <c r="AI28" s="143"/>
      <c r="AJ28" s="143"/>
      <c r="AK28" s="143"/>
      <c r="AL28" s="143"/>
      <c r="AM28" s="143"/>
      <c r="AN28" s="143"/>
      <c r="AO28" s="143"/>
      <c r="AP28" s="2"/>
      <c r="AQ28" s="12" t="s">
        <v>18</v>
      </c>
      <c r="AR28" s="12" t="s">
        <v>19</v>
      </c>
      <c r="AS28" s="12" t="s">
        <v>20</v>
      </c>
      <c r="AT28" s="12" t="s">
        <v>21</v>
      </c>
      <c r="AU28" s="12" t="s">
        <v>48</v>
      </c>
      <c r="AV28" s="10"/>
      <c r="AW28" s="12" t="s">
        <v>49</v>
      </c>
    </row>
    <row r="29" spans="1:49" x14ac:dyDescent="0.4">
      <c r="A29" s="2"/>
      <c r="B29" s="2"/>
      <c r="C29" s="2"/>
      <c r="D29" s="140"/>
      <c r="E29" s="140"/>
      <c r="F29" s="140">
        <v>100</v>
      </c>
      <c r="G29" s="140"/>
      <c r="H29" s="140"/>
      <c r="I29" s="144">
        <f>N12</f>
        <v>19200</v>
      </c>
      <c r="J29" s="144"/>
      <c r="K29" s="140"/>
      <c r="L29" s="140">
        <v>100</v>
      </c>
      <c r="M29" s="140"/>
      <c r="N29" s="140"/>
      <c r="O29" s="144">
        <f>N13</f>
        <v>22000</v>
      </c>
      <c r="P29" s="144"/>
      <c r="Q29" s="140"/>
      <c r="R29" s="140">
        <v>100</v>
      </c>
      <c r="S29" s="140"/>
      <c r="T29" s="140"/>
      <c r="U29" s="144">
        <f>N14</f>
        <v>21600</v>
      </c>
      <c r="V29" s="144"/>
      <c r="W29" s="140"/>
      <c r="X29" s="140">
        <v>100</v>
      </c>
      <c r="Y29" s="140"/>
      <c r="Z29" s="140"/>
      <c r="AA29" s="144">
        <f>N15</f>
        <v>23300</v>
      </c>
      <c r="AB29" s="144"/>
      <c r="AC29" s="142"/>
      <c r="AD29" s="142"/>
      <c r="AE29" s="138">
        <f>L12</f>
        <v>3.01</v>
      </c>
      <c r="AF29" s="138"/>
      <c r="AG29" s="24" t="s">
        <v>35</v>
      </c>
      <c r="AH29" s="139">
        <f>L13</f>
        <v>1.72</v>
      </c>
      <c r="AI29" s="139"/>
      <c r="AJ29" s="24" t="s">
        <v>35</v>
      </c>
      <c r="AK29" s="138">
        <f>L14</f>
        <v>1.67</v>
      </c>
      <c r="AL29" s="138"/>
      <c r="AM29" s="24" t="s">
        <v>35</v>
      </c>
      <c r="AN29" s="138">
        <f>L15</f>
        <v>0.6</v>
      </c>
      <c r="AO29" s="138"/>
      <c r="AP29" s="2"/>
      <c r="AQ29" s="12">
        <f>IF(F28=0,0,F28/F29*I28/I29)</f>
        <v>2.9316145833333335E-2</v>
      </c>
      <c r="AR29" s="12">
        <f>IF(L28=0,0,L28/L29*O28/O29)</f>
        <v>1.7356363636363635E-2</v>
      </c>
      <c r="AS29" s="12">
        <f>IF(R28=0,0,R28/R29*U28/U29)</f>
        <v>1.7086574074074073E-2</v>
      </c>
      <c r="AT29" s="12">
        <f>IF(X28=0,0,X28/X29*AA28/AA29)</f>
        <v>5.7682403433476394E-3</v>
      </c>
      <c r="AU29" s="12">
        <f>IF(AE28=0,0,AE28/(AE29+AH29+AK29+AN29))</f>
        <v>1.1900000000000002</v>
      </c>
      <c r="AV29" s="10"/>
      <c r="AW29" s="12">
        <f>(AQ29+AR29+AS29+AT29)*AU29</f>
        <v>8.2737515425671246E-2</v>
      </c>
    </row>
    <row r="30" spans="1:49" ht="7.5" customHeight="1" x14ac:dyDescent="0.4">
      <c r="A30" s="2"/>
      <c r="B30" s="2"/>
      <c r="C30" s="2"/>
      <c r="D30" s="10"/>
      <c r="E30" s="10"/>
      <c r="F30" s="10"/>
      <c r="G30" s="10"/>
      <c r="H30" s="10"/>
      <c r="I30" s="13"/>
      <c r="J30" s="13"/>
      <c r="K30" s="10"/>
      <c r="L30" s="10"/>
      <c r="M30" s="10"/>
      <c r="N30" s="10"/>
      <c r="O30" s="13"/>
      <c r="P30" s="10"/>
      <c r="Q30" s="10"/>
      <c r="R30" s="10"/>
      <c r="S30" s="10"/>
      <c r="T30" s="10"/>
      <c r="U30" s="13"/>
      <c r="V30" s="10"/>
      <c r="W30" s="14"/>
      <c r="X30" s="14"/>
      <c r="Y30" s="10"/>
      <c r="Z30" s="10"/>
      <c r="AA30" s="2"/>
      <c r="AB30" s="10"/>
      <c r="AC30" s="10"/>
      <c r="AD30" s="2"/>
      <c r="AE30" s="10"/>
      <c r="AF30" s="10"/>
      <c r="AG30" s="2"/>
      <c r="AH30" s="2"/>
      <c r="AI30" s="2"/>
      <c r="AJ30" s="2"/>
      <c r="AK30" s="2"/>
      <c r="AL30" s="2"/>
      <c r="AM30" s="2"/>
      <c r="AN30" s="2"/>
      <c r="AO30" s="2"/>
      <c r="AP30" s="2"/>
      <c r="AQ30" s="10"/>
      <c r="AR30" s="10"/>
      <c r="AS30" s="10"/>
      <c r="AT30" s="10"/>
      <c r="AU30" s="10"/>
      <c r="AV30" s="10"/>
      <c r="AW30" s="2"/>
    </row>
    <row r="31" spans="1:49" x14ac:dyDescent="0.4">
      <c r="A31" s="2"/>
      <c r="B31" s="2"/>
      <c r="C31" s="2"/>
      <c r="D31" s="169" t="s">
        <v>43</v>
      </c>
      <c r="E31" s="154"/>
      <c r="F31" s="153">
        <f>L17</f>
        <v>85.57</v>
      </c>
      <c r="G31" s="153"/>
      <c r="H31" s="154" t="s">
        <v>34</v>
      </c>
      <c r="I31" s="157">
        <f>Q17</f>
        <v>10300</v>
      </c>
      <c r="J31" s="157"/>
      <c r="K31" s="154" t="s">
        <v>35</v>
      </c>
      <c r="L31" s="153">
        <f>L18</f>
        <v>2.35</v>
      </c>
      <c r="M31" s="153"/>
      <c r="N31" s="154" t="s">
        <v>34</v>
      </c>
      <c r="O31" s="157">
        <f>Q18</f>
        <v>91</v>
      </c>
      <c r="P31" s="157"/>
      <c r="Q31" s="154" t="s">
        <v>35</v>
      </c>
      <c r="R31" s="153">
        <f>L19</f>
        <v>0.35</v>
      </c>
      <c r="S31" s="153"/>
      <c r="T31" s="154" t="s">
        <v>34</v>
      </c>
      <c r="U31" s="157">
        <f>Q19</f>
        <v>86.5</v>
      </c>
      <c r="V31" s="157"/>
      <c r="W31" s="154" t="s">
        <v>35</v>
      </c>
      <c r="X31" s="153">
        <f>L20</f>
        <v>0</v>
      </c>
      <c r="Y31" s="153"/>
      <c r="Z31" s="154" t="s">
        <v>34</v>
      </c>
      <c r="AA31" s="157">
        <f>Q20</f>
        <v>0</v>
      </c>
      <c r="AB31" s="157"/>
      <c r="AC31" s="158" t="s">
        <v>38</v>
      </c>
      <c r="AD31" s="158"/>
      <c r="AE31" s="153">
        <f>L16</f>
        <v>88.33</v>
      </c>
      <c r="AF31" s="153"/>
      <c r="AG31" s="153"/>
      <c r="AH31" s="153"/>
      <c r="AI31" s="153"/>
      <c r="AJ31" s="153"/>
      <c r="AK31" s="153"/>
      <c r="AL31" s="153"/>
      <c r="AM31" s="153"/>
      <c r="AN31" s="153"/>
      <c r="AO31" s="153"/>
      <c r="AP31" s="2"/>
      <c r="AQ31" s="12" t="s">
        <v>29</v>
      </c>
      <c r="AR31" s="12" t="s">
        <v>30</v>
      </c>
      <c r="AS31" s="12" t="s">
        <v>50</v>
      </c>
      <c r="AT31" s="12" t="s">
        <v>51</v>
      </c>
      <c r="AU31" s="12" t="s">
        <v>52</v>
      </c>
      <c r="AV31" s="10"/>
      <c r="AW31" s="12" t="s">
        <v>53</v>
      </c>
    </row>
    <row r="32" spans="1:49" x14ac:dyDescent="0.4">
      <c r="A32" s="2"/>
      <c r="B32" s="2"/>
      <c r="C32" s="2"/>
      <c r="D32" s="154"/>
      <c r="E32" s="154"/>
      <c r="F32" s="154">
        <v>100</v>
      </c>
      <c r="G32" s="154"/>
      <c r="H32" s="154"/>
      <c r="I32" s="301">
        <f>N17</f>
        <v>11300</v>
      </c>
      <c r="J32" s="301"/>
      <c r="K32" s="154"/>
      <c r="L32" s="154">
        <v>100</v>
      </c>
      <c r="M32" s="154"/>
      <c r="N32" s="154"/>
      <c r="O32" s="155">
        <f>N18</f>
        <v>91</v>
      </c>
      <c r="P32" s="155"/>
      <c r="Q32" s="154"/>
      <c r="R32" s="154">
        <v>100</v>
      </c>
      <c r="S32" s="154"/>
      <c r="T32" s="154"/>
      <c r="U32" s="155">
        <f>N19</f>
        <v>107</v>
      </c>
      <c r="V32" s="155"/>
      <c r="W32" s="154"/>
      <c r="X32" s="154">
        <v>100</v>
      </c>
      <c r="Y32" s="154"/>
      <c r="Z32" s="154"/>
      <c r="AA32" s="155">
        <f>N20</f>
        <v>0</v>
      </c>
      <c r="AB32" s="155"/>
      <c r="AC32" s="158"/>
      <c r="AD32" s="158"/>
      <c r="AE32" s="156">
        <f>L17</f>
        <v>85.57</v>
      </c>
      <c r="AF32" s="156"/>
      <c r="AG32" s="58" t="s">
        <v>35</v>
      </c>
      <c r="AH32" s="159">
        <f>L18</f>
        <v>2.35</v>
      </c>
      <c r="AI32" s="159"/>
      <c r="AJ32" s="58" t="s">
        <v>35</v>
      </c>
      <c r="AK32" s="156">
        <f>L19</f>
        <v>0.35</v>
      </c>
      <c r="AL32" s="156"/>
      <c r="AM32" s="58" t="s">
        <v>35</v>
      </c>
      <c r="AN32" s="156">
        <f>L20</f>
        <v>0</v>
      </c>
      <c r="AO32" s="156"/>
      <c r="AP32" s="2"/>
      <c r="AQ32" s="12">
        <f>IF(F31=0,0,F31/F32*I31/I32)</f>
        <v>0.7799743362831858</v>
      </c>
      <c r="AR32" s="12">
        <f>IF(L31=0,0,L31/L32*O31/O32)</f>
        <v>2.35E-2</v>
      </c>
      <c r="AS32" s="12">
        <f>IF(R31=0,0,R31/R32*U31/U32)</f>
        <v>2.8294392523364482E-3</v>
      </c>
      <c r="AT32" s="12">
        <f>IF(X31=0,0,X31/X32*AA31/AA32)</f>
        <v>0</v>
      </c>
      <c r="AU32" s="12">
        <f>IF(AE31=0,0,AE31/(AE32+AH32+AK32+AN32))</f>
        <v>1.0006797326384957</v>
      </c>
      <c r="AV32" s="10"/>
      <c r="AW32" s="12">
        <f>(AQ32+AR32+AS32+AT32)*AU32</f>
        <v>0.80685184652829611</v>
      </c>
    </row>
    <row r="33" spans="1:49" ht="7.5" customHeight="1" x14ac:dyDescent="0.4">
      <c r="A33" s="2"/>
      <c r="B33" s="2"/>
      <c r="C33" s="2"/>
      <c r="D33" s="10"/>
      <c r="E33" s="10"/>
      <c r="F33" s="10"/>
      <c r="G33" s="10"/>
      <c r="H33" s="10"/>
      <c r="I33" s="13"/>
      <c r="J33" s="13"/>
      <c r="K33" s="10"/>
      <c r="L33" s="10"/>
      <c r="M33" s="10"/>
      <c r="N33" s="10"/>
      <c r="O33" s="13"/>
      <c r="P33" s="10"/>
      <c r="Q33" s="10"/>
      <c r="R33" s="10"/>
      <c r="S33" s="10"/>
      <c r="T33" s="10"/>
      <c r="U33" s="13"/>
      <c r="V33" s="10"/>
      <c r="W33" s="14"/>
      <c r="X33" s="14"/>
      <c r="Y33" s="10"/>
      <c r="Z33" s="10"/>
      <c r="AA33" s="2"/>
      <c r="AB33" s="10"/>
      <c r="AC33" s="10"/>
      <c r="AD33" s="2"/>
      <c r="AE33" s="10"/>
      <c r="AF33" s="10"/>
      <c r="AG33" s="2"/>
      <c r="AH33" s="2"/>
      <c r="AI33" s="2"/>
      <c r="AJ33" s="2"/>
      <c r="AK33" s="2"/>
      <c r="AL33" s="2"/>
      <c r="AM33" s="2"/>
      <c r="AN33" s="2"/>
      <c r="AO33" s="2"/>
      <c r="AP33" s="2"/>
      <c r="AQ33" s="10"/>
      <c r="AR33" s="10"/>
      <c r="AS33" s="10"/>
      <c r="AT33" s="10"/>
      <c r="AU33" s="10"/>
      <c r="AV33" s="10"/>
      <c r="AW33" s="2"/>
    </row>
    <row r="34" spans="1:49" ht="18.75" customHeight="1" x14ac:dyDescent="0.4">
      <c r="A34" s="2"/>
      <c r="B34" s="2"/>
      <c r="C34" s="2"/>
      <c r="D34" s="160" t="s">
        <v>35</v>
      </c>
      <c r="E34" s="160"/>
      <c r="F34" s="161">
        <f>L21</f>
        <v>0</v>
      </c>
      <c r="G34" s="161"/>
      <c r="H34" s="160" t="s">
        <v>34</v>
      </c>
      <c r="I34" s="162">
        <f>Q21</f>
        <v>0</v>
      </c>
      <c r="J34" s="162"/>
      <c r="K34" s="2"/>
      <c r="L34" s="2"/>
      <c r="M34" s="163" t="s">
        <v>35</v>
      </c>
      <c r="N34" s="163"/>
      <c r="O34" s="164">
        <v>100</v>
      </c>
      <c r="P34" s="164"/>
      <c r="Q34" s="15" t="s">
        <v>54</v>
      </c>
      <c r="R34" s="165">
        <f>L7</f>
        <v>3.34</v>
      </c>
      <c r="S34" s="165"/>
      <c r="T34" s="15" t="s">
        <v>54</v>
      </c>
      <c r="U34" s="143">
        <f>L11</f>
        <v>8.33</v>
      </c>
      <c r="V34" s="143"/>
      <c r="W34" s="15" t="s">
        <v>54</v>
      </c>
      <c r="X34" s="153">
        <f>L16</f>
        <v>88.33</v>
      </c>
      <c r="Y34" s="153"/>
      <c r="Z34" s="15" t="s">
        <v>54</v>
      </c>
      <c r="AA34" s="161">
        <f>L21</f>
        <v>0</v>
      </c>
      <c r="AB34" s="161"/>
      <c r="AC34" s="2"/>
      <c r="AP34" s="8"/>
      <c r="AQ34" s="12" t="s">
        <v>29</v>
      </c>
      <c r="AR34" s="12" t="s">
        <v>30</v>
      </c>
      <c r="AS34" s="12" t="s">
        <v>50</v>
      </c>
      <c r="AT34" s="12" t="s">
        <v>51</v>
      </c>
      <c r="AU34" s="12"/>
      <c r="AV34" s="10"/>
      <c r="AW34" s="12" t="s">
        <v>144</v>
      </c>
    </row>
    <row r="35" spans="1:49" ht="19.5" customHeight="1" x14ac:dyDescent="0.4">
      <c r="A35" s="2"/>
      <c r="B35" s="2"/>
      <c r="C35" s="2"/>
      <c r="D35" s="160"/>
      <c r="E35" s="160"/>
      <c r="F35" s="160">
        <v>100</v>
      </c>
      <c r="G35" s="160"/>
      <c r="H35" s="160"/>
      <c r="I35" s="166">
        <f>N21</f>
        <v>0</v>
      </c>
      <c r="J35" s="166"/>
      <c r="K35" s="2"/>
      <c r="L35" s="2"/>
      <c r="M35" s="163"/>
      <c r="N35" s="163"/>
      <c r="O35" s="167">
        <v>100</v>
      </c>
      <c r="P35" s="167"/>
      <c r="Q35" s="167"/>
      <c r="R35" s="167"/>
      <c r="S35" s="167"/>
      <c r="T35" s="167"/>
      <c r="U35" s="167"/>
      <c r="V35" s="167"/>
      <c r="W35" s="167"/>
      <c r="X35" s="167"/>
      <c r="Y35" s="167"/>
      <c r="Z35" s="167"/>
      <c r="AA35" s="167"/>
      <c r="AB35" s="167"/>
      <c r="AC35" s="2"/>
      <c r="AP35" s="8"/>
      <c r="AQ35" s="12">
        <f>IF(F37=0,0,F37/F38*I37/I38)</f>
        <v>0</v>
      </c>
      <c r="AR35" s="12">
        <f>IF(L37=0,0,L37/L38*O37/O38)</f>
        <v>0</v>
      </c>
      <c r="AS35" s="12">
        <f>IF(R37=0,0,R37/R38*U37/U38)</f>
        <v>0</v>
      </c>
      <c r="AT35" s="12">
        <f>IF(X37=0,0,X37/X38*AA37/AA38)</f>
        <v>0</v>
      </c>
      <c r="AU35" s="12"/>
      <c r="AV35" s="10"/>
      <c r="AW35" s="12">
        <f>(AQ35+AR35+AS35+AT35)</f>
        <v>0</v>
      </c>
    </row>
    <row r="36" spans="1:49" ht="7.5" customHeight="1" thickBot="1" x14ac:dyDescent="0.45"/>
    <row r="37" spans="1:49" ht="18.75" customHeight="1" x14ac:dyDescent="0.4">
      <c r="A37" s="2"/>
      <c r="B37" s="2"/>
      <c r="C37" s="2"/>
      <c r="D37" s="284" t="s">
        <v>145</v>
      </c>
      <c r="E37" s="136"/>
      <c r="F37" s="149">
        <f>F31*AM17</f>
        <v>0</v>
      </c>
      <c r="G37" s="149"/>
      <c r="H37" s="136" t="s">
        <v>34</v>
      </c>
      <c r="I37" s="149">
        <f>IF(AM17=0,0,I31)</f>
        <v>0</v>
      </c>
      <c r="J37" s="149"/>
      <c r="K37" s="136" t="s">
        <v>35</v>
      </c>
      <c r="L37" s="149">
        <f>L31*AM18</f>
        <v>0</v>
      </c>
      <c r="M37" s="149"/>
      <c r="N37" s="136" t="s">
        <v>34</v>
      </c>
      <c r="O37" s="149">
        <f>IF(AM18=0,0,O31)</f>
        <v>0</v>
      </c>
      <c r="P37" s="149"/>
      <c r="Q37" s="136" t="s">
        <v>35</v>
      </c>
      <c r="R37" s="149">
        <f>R31*AM19</f>
        <v>0</v>
      </c>
      <c r="S37" s="149"/>
      <c r="T37" s="136" t="s">
        <v>34</v>
      </c>
      <c r="U37" s="149">
        <f>IF(AM19=0,0,U31)</f>
        <v>0</v>
      </c>
      <c r="V37" s="149"/>
      <c r="W37" s="136" t="s">
        <v>35</v>
      </c>
      <c r="X37" s="149">
        <f>X31*AM20</f>
        <v>0</v>
      </c>
      <c r="Y37" s="149"/>
      <c r="Z37" s="136" t="s">
        <v>34</v>
      </c>
      <c r="AA37" s="149">
        <f>IF(AM20=0,0,AA31)</f>
        <v>0</v>
      </c>
      <c r="AB37" s="149"/>
      <c r="AC37" s="150" t="s">
        <v>152</v>
      </c>
      <c r="AD37" s="150"/>
      <c r="AE37" s="145" t="s">
        <v>151</v>
      </c>
      <c r="AF37" s="145"/>
      <c r="AG37" s="146">
        <f>IF(AW35=0,ROUNDUP(AW38,3-INT(LOG(AW38))),ROUNDUP(AW38,0))</f>
        <v>1536</v>
      </c>
      <c r="AH37" s="146"/>
      <c r="AI37" s="146"/>
      <c r="AJ37" s="146"/>
      <c r="AK37" s="146"/>
      <c r="AL37" s="146"/>
      <c r="AM37" s="147" t="s">
        <v>174</v>
      </c>
      <c r="AN37" s="148"/>
      <c r="AO37" s="148"/>
      <c r="AP37" s="148"/>
      <c r="AQ37" s="12" t="s">
        <v>33</v>
      </c>
      <c r="AR37" s="12"/>
      <c r="AS37" s="12"/>
      <c r="AT37" s="12"/>
      <c r="AU37" s="12" t="s">
        <v>58</v>
      </c>
      <c r="AV37" s="10"/>
      <c r="AW37" s="16" t="s">
        <v>59</v>
      </c>
    </row>
    <row r="38" spans="1:49" ht="18.75" customHeight="1" thickBot="1" x14ac:dyDescent="0.45">
      <c r="A38" s="2"/>
      <c r="B38" s="2"/>
      <c r="C38" s="2"/>
      <c r="D38" s="136"/>
      <c r="E38" s="136"/>
      <c r="F38" s="136">
        <v>100</v>
      </c>
      <c r="G38" s="136"/>
      <c r="H38" s="136"/>
      <c r="I38" s="151">
        <f>IF(AM17=0,0,I32)</f>
        <v>0</v>
      </c>
      <c r="J38" s="151"/>
      <c r="K38" s="136"/>
      <c r="L38" s="136">
        <v>100</v>
      </c>
      <c r="M38" s="136"/>
      <c r="N38" s="136"/>
      <c r="O38" s="152">
        <f>IF(AM18=0,0,O32)</f>
        <v>0</v>
      </c>
      <c r="P38" s="152"/>
      <c r="Q38" s="136"/>
      <c r="R38" s="136">
        <v>100</v>
      </c>
      <c r="S38" s="136"/>
      <c r="T38" s="136"/>
      <c r="U38" s="151">
        <f>IF(AM19=0,0,U32)</f>
        <v>0</v>
      </c>
      <c r="V38" s="151"/>
      <c r="W38" s="136"/>
      <c r="X38" s="136">
        <v>100</v>
      </c>
      <c r="Y38" s="136"/>
      <c r="Z38" s="136"/>
      <c r="AA38" s="152">
        <f>IF(AM20=0,0,AA32)</f>
        <v>0</v>
      </c>
      <c r="AB38" s="152"/>
      <c r="AC38" s="150"/>
      <c r="AD38" s="150"/>
      <c r="AE38" s="145"/>
      <c r="AF38" s="145"/>
      <c r="AG38" s="146"/>
      <c r="AH38" s="146"/>
      <c r="AI38" s="146"/>
      <c r="AJ38" s="146"/>
      <c r="AK38" s="146"/>
      <c r="AL38" s="146"/>
      <c r="AM38" s="148"/>
      <c r="AN38" s="148"/>
      <c r="AO38" s="148"/>
      <c r="AP38" s="148"/>
      <c r="AQ38" s="12">
        <f>IF(F34=0,0,F34/F35*I34/I35)</f>
        <v>0</v>
      </c>
      <c r="AR38" s="12"/>
      <c r="AS38" s="12"/>
      <c r="AT38" s="12"/>
      <c r="AU38" s="12">
        <f>(O34-R34-U34-X34-AA34)/O35</f>
        <v>0</v>
      </c>
      <c r="AV38" s="10"/>
      <c r="AW38" s="55">
        <f>E23*(AW26+AW29+AW32+AQ38+AU38-AW35)</f>
        <v>1535.2121885817348</v>
      </c>
    </row>
    <row r="39" spans="1:49" ht="18.75" customHeight="1" x14ac:dyDescent="0.4">
      <c r="A39" s="2"/>
      <c r="B39" s="2"/>
      <c r="C39" s="2"/>
      <c r="D39" s="72"/>
      <c r="E39" s="72"/>
      <c r="F39" s="72"/>
      <c r="G39" s="72"/>
      <c r="H39" s="72"/>
      <c r="I39" s="102"/>
      <c r="J39" s="102"/>
      <c r="K39" s="72"/>
      <c r="L39" s="72"/>
      <c r="M39" s="72"/>
      <c r="N39" s="72"/>
      <c r="O39" s="102"/>
      <c r="P39" s="102"/>
      <c r="Q39" s="72"/>
      <c r="R39" s="72"/>
      <c r="S39" s="72"/>
      <c r="T39" s="72"/>
      <c r="U39" s="102"/>
      <c r="V39" s="102"/>
      <c r="W39" s="72"/>
      <c r="X39" s="72"/>
      <c r="Y39" s="72"/>
      <c r="Z39" s="72"/>
      <c r="AA39" s="102"/>
      <c r="AB39" s="102"/>
      <c r="AC39" s="73"/>
      <c r="AD39" s="73"/>
      <c r="AE39" s="72"/>
      <c r="AF39" s="72"/>
      <c r="AG39" s="103"/>
      <c r="AH39" s="103"/>
      <c r="AI39" s="103"/>
      <c r="AJ39" s="103"/>
      <c r="AK39" s="103"/>
      <c r="AL39" s="103"/>
      <c r="AM39" s="72"/>
      <c r="AN39" s="72"/>
      <c r="AO39" s="72"/>
      <c r="AP39" s="72"/>
      <c r="AQ39" s="72"/>
      <c r="AR39" s="72"/>
      <c r="AS39" s="72"/>
      <c r="AT39" s="72"/>
      <c r="AU39" s="72"/>
      <c r="AV39" s="72"/>
      <c r="AW39" s="101"/>
    </row>
    <row r="40" spans="1:49" x14ac:dyDescent="0.4">
      <c r="A40" s="277" t="s">
        <v>186</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17"/>
      <c r="AR40" s="17"/>
      <c r="AS40" s="17"/>
      <c r="AT40" s="17"/>
      <c r="AU40" s="17"/>
      <c r="AV40" s="17"/>
    </row>
    <row r="41" spans="1:49" x14ac:dyDescent="0.4">
      <c r="A41" s="278" t="s">
        <v>188</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row>
    <row r="42" spans="1:49" x14ac:dyDescent="0.4">
      <c r="A42" s="278" t="s">
        <v>187</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row>
  </sheetData>
  <mergeCells count="248">
    <mergeCell ref="A40:AP40"/>
    <mergeCell ref="A41:AP41"/>
    <mergeCell ref="A42:AP42"/>
    <mergeCell ref="X2:Z2"/>
    <mergeCell ref="N2:W2"/>
    <mergeCell ref="N3:W3"/>
    <mergeCell ref="N4:W4"/>
    <mergeCell ref="AB2:AO2"/>
    <mergeCell ref="AB3:AO3"/>
    <mergeCell ref="AB4:AO4"/>
    <mergeCell ref="AM37:AP38"/>
    <mergeCell ref="F38:G38"/>
    <mergeCell ref="I38:J38"/>
    <mergeCell ref="L38:M38"/>
    <mergeCell ref="O38:P38"/>
    <mergeCell ref="R38:S38"/>
    <mergeCell ref="U38:V38"/>
    <mergeCell ref="X38:Y38"/>
    <mergeCell ref="AA38:AB38"/>
    <mergeCell ref="W37:W38"/>
    <mergeCell ref="X37:Y37"/>
    <mergeCell ref="Z37:Z38"/>
    <mergeCell ref="AA37:AB37"/>
    <mergeCell ref="AC37:AD38"/>
    <mergeCell ref="AE37:AF38"/>
    <mergeCell ref="N37:N38"/>
    <mergeCell ref="O37:P37"/>
    <mergeCell ref="AE32:AF32"/>
    <mergeCell ref="AH32:AI32"/>
    <mergeCell ref="AK32:AL32"/>
    <mergeCell ref="D37:E38"/>
    <mergeCell ref="F37:G37"/>
    <mergeCell ref="H37:H38"/>
    <mergeCell ref="I37:J37"/>
    <mergeCell ref="K37:K38"/>
    <mergeCell ref="L37:M37"/>
    <mergeCell ref="O34:P34"/>
    <mergeCell ref="R34:S34"/>
    <mergeCell ref="U34:V34"/>
    <mergeCell ref="AG37:AL38"/>
    <mergeCell ref="Q37:Q38"/>
    <mergeCell ref="R37:S37"/>
    <mergeCell ref="T37:T38"/>
    <mergeCell ref="U37:V37"/>
    <mergeCell ref="AA34:AB34"/>
    <mergeCell ref="F35:G35"/>
    <mergeCell ref="I35:J35"/>
    <mergeCell ref="O35:AB35"/>
    <mergeCell ref="AA32:AB32"/>
    <mergeCell ref="AN32:AO32"/>
    <mergeCell ref="D34:E35"/>
    <mergeCell ref="F34:G34"/>
    <mergeCell ref="H34:H35"/>
    <mergeCell ref="I34:J34"/>
    <mergeCell ref="M34:N35"/>
    <mergeCell ref="Z31:Z32"/>
    <mergeCell ref="AA31:AB31"/>
    <mergeCell ref="AC31:AD32"/>
    <mergeCell ref="AE31:AO31"/>
    <mergeCell ref="F32:G32"/>
    <mergeCell ref="I32:J32"/>
    <mergeCell ref="L32:M32"/>
    <mergeCell ref="O32:P32"/>
    <mergeCell ref="R32:S32"/>
    <mergeCell ref="U32:V32"/>
    <mergeCell ref="Q31:Q32"/>
    <mergeCell ref="R31:S31"/>
    <mergeCell ref="T31:T32"/>
    <mergeCell ref="U31:V31"/>
    <mergeCell ref="W31:W32"/>
    <mergeCell ref="X31:Y31"/>
    <mergeCell ref="X32:Y32"/>
    <mergeCell ref="X34:Y34"/>
    <mergeCell ref="AK29:AL29"/>
    <mergeCell ref="AN29:AO29"/>
    <mergeCell ref="D31:E32"/>
    <mergeCell ref="F31:G31"/>
    <mergeCell ref="H31:H32"/>
    <mergeCell ref="I31:J31"/>
    <mergeCell ref="K31:K32"/>
    <mergeCell ref="L31:M31"/>
    <mergeCell ref="N31:N32"/>
    <mergeCell ref="O31:P31"/>
    <mergeCell ref="F29:G29"/>
    <mergeCell ref="I29:J29"/>
    <mergeCell ref="L29:M29"/>
    <mergeCell ref="O29:P29"/>
    <mergeCell ref="R29:S29"/>
    <mergeCell ref="U29:V29"/>
    <mergeCell ref="W28:W29"/>
    <mergeCell ref="X28:Y28"/>
    <mergeCell ref="Z28:Z29"/>
    <mergeCell ref="AA28:AB28"/>
    <mergeCell ref="AC28:AD29"/>
    <mergeCell ref="AE28:AO28"/>
    <mergeCell ref="X29:Y29"/>
    <mergeCell ref="AA29:AB29"/>
    <mergeCell ref="AE29:AF29"/>
    <mergeCell ref="AH29:AI29"/>
    <mergeCell ref="N28:N29"/>
    <mergeCell ref="O28:P28"/>
    <mergeCell ref="Q28:Q29"/>
    <mergeCell ref="R28:S28"/>
    <mergeCell ref="T28:T29"/>
    <mergeCell ref="U28:V28"/>
    <mergeCell ref="D28:E29"/>
    <mergeCell ref="F28:G28"/>
    <mergeCell ref="H28:H29"/>
    <mergeCell ref="I28:J28"/>
    <mergeCell ref="K28:K29"/>
    <mergeCell ref="L28:M28"/>
    <mergeCell ref="R25:S25"/>
    <mergeCell ref="T25:T26"/>
    <mergeCell ref="U25:V25"/>
    <mergeCell ref="F26:G26"/>
    <mergeCell ref="I26:J26"/>
    <mergeCell ref="L26:M26"/>
    <mergeCell ref="O26:P26"/>
    <mergeCell ref="R26:S26"/>
    <mergeCell ref="D25:E26"/>
    <mergeCell ref="F25:G25"/>
    <mergeCell ref="H25:H26"/>
    <mergeCell ref="I25:J25"/>
    <mergeCell ref="K25:K26"/>
    <mergeCell ref="L25:M25"/>
    <mergeCell ref="N25:N26"/>
    <mergeCell ref="O25:P25"/>
    <mergeCell ref="Q25:Q26"/>
    <mergeCell ref="A23:C23"/>
    <mergeCell ref="E23:G23"/>
    <mergeCell ref="AD20:AF20"/>
    <mergeCell ref="AG20:AI20"/>
    <mergeCell ref="U26:V26"/>
    <mergeCell ref="Y26:Z26"/>
    <mergeCell ref="AB26:AC26"/>
    <mergeCell ref="AE26:AF26"/>
    <mergeCell ref="W25:X26"/>
    <mergeCell ref="Y25:AF25"/>
    <mergeCell ref="C21:J21"/>
    <mergeCell ref="N21:P21"/>
    <mergeCell ref="Q21:S21"/>
    <mergeCell ref="T21:Z21"/>
    <mergeCell ref="C20:J20"/>
    <mergeCell ref="N20:P20"/>
    <mergeCell ref="Q20:S20"/>
    <mergeCell ref="AA20:AC20"/>
    <mergeCell ref="AA21:AL21"/>
    <mergeCell ref="U20:Z20"/>
    <mergeCell ref="C19:J19"/>
    <mergeCell ref="N19:P19"/>
    <mergeCell ref="Q19:S19"/>
    <mergeCell ref="AA19:AC19"/>
    <mergeCell ref="AD19:AF19"/>
    <mergeCell ref="AG19:AI19"/>
    <mergeCell ref="AJ19:AL19"/>
    <mergeCell ref="C18:J18"/>
    <mergeCell ref="N18:P18"/>
    <mergeCell ref="Q18:S18"/>
    <mergeCell ref="AA18:AC18"/>
    <mergeCell ref="U18:Z18"/>
    <mergeCell ref="U19:Z19"/>
    <mergeCell ref="C17:J17"/>
    <mergeCell ref="N17:P17"/>
    <mergeCell ref="Q17:S17"/>
    <mergeCell ref="AA17:AC17"/>
    <mergeCell ref="N16:P16"/>
    <mergeCell ref="Q16:S16"/>
    <mergeCell ref="AD17:AF17"/>
    <mergeCell ref="AG17:AI17"/>
    <mergeCell ref="AJ17:AL17"/>
    <mergeCell ref="U16:Z16"/>
    <mergeCell ref="U17:Z17"/>
    <mergeCell ref="C14:J14"/>
    <mergeCell ref="N14:P14"/>
    <mergeCell ref="Q14:S14"/>
    <mergeCell ref="U14:W14"/>
    <mergeCell ref="X14:Z14"/>
    <mergeCell ref="C15:J15"/>
    <mergeCell ref="N15:P15"/>
    <mergeCell ref="Q15:S15"/>
    <mergeCell ref="U15:W15"/>
    <mergeCell ref="X15:Z15"/>
    <mergeCell ref="U10:W10"/>
    <mergeCell ref="X10:Z10"/>
    <mergeCell ref="C9:J9"/>
    <mergeCell ref="N9:P9"/>
    <mergeCell ref="Q9:S9"/>
    <mergeCell ref="U9:W9"/>
    <mergeCell ref="X9:Z9"/>
    <mergeCell ref="C13:J13"/>
    <mergeCell ref="N13:P13"/>
    <mergeCell ref="Q13:S13"/>
    <mergeCell ref="U13:W13"/>
    <mergeCell ref="X13:Z13"/>
    <mergeCell ref="C12:J12"/>
    <mergeCell ref="N12:P12"/>
    <mergeCell ref="Q12:S12"/>
    <mergeCell ref="U12:W12"/>
    <mergeCell ref="X12:Z12"/>
    <mergeCell ref="N11:P11"/>
    <mergeCell ref="Q11:S11"/>
    <mergeCell ref="Q10:S10"/>
    <mergeCell ref="AM21:AO21"/>
    <mergeCell ref="A2:I3"/>
    <mergeCell ref="D4:G4"/>
    <mergeCell ref="A6:B6"/>
    <mergeCell ref="C6:J6"/>
    <mergeCell ref="K6:M6"/>
    <mergeCell ref="Q6:S6"/>
    <mergeCell ref="K2:M2"/>
    <mergeCell ref="K4:M4"/>
    <mergeCell ref="C8:J8"/>
    <mergeCell ref="N8:P8"/>
    <mergeCell ref="Q8:S8"/>
    <mergeCell ref="N6:P6"/>
    <mergeCell ref="N7:P7"/>
    <mergeCell ref="Q7:S7"/>
    <mergeCell ref="U8:W8"/>
    <mergeCell ref="X8:Z8"/>
    <mergeCell ref="U7:W7"/>
    <mergeCell ref="X7:Z7"/>
    <mergeCell ref="U11:W11"/>
    <mergeCell ref="X11:Z11"/>
    <mergeCell ref="C10:J10"/>
    <mergeCell ref="N10:P10"/>
    <mergeCell ref="U6:Z6"/>
    <mergeCell ref="AM16:AO16"/>
    <mergeCell ref="AM17:AO17"/>
    <mergeCell ref="AM18:AO18"/>
    <mergeCell ref="AM19:AO19"/>
    <mergeCell ref="AM20:AO20"/>
    <mergeCell ref="AA16:AC16"/>
    <mergeCell ref="AA6:AC6"/>
    <mergeCell ref="AB9:AC9"/>
    <mergeCell ref="AB11:AC11"/>
    <mergeCell ref="AD14:AO14"/>
    <mergeCell ref="AB14:AC14"/>
    <mergeCell ref="AA11:AA15"/>
    <mergeCell ref="AD6:AP8"/>
    <mergeCell ref="AD9:AP10"/>
    <mergeCell ref="AD11:AP13"/>
    <mergeCell ref="AD16:AF16"/>
    <mergeCell ref="AG16:AI16"/>
    <mergeCell ref="AJ16:AL16"/>
    <mergeCell ref="AD18:AF18"/>
    <mergeCell ref="AG18:AI18"/>
    <mergeCell ref="AJ18:AL18"/>
    <mergeCell ref="AJ20:AL20"/>
  </mergeCells>
  <phoneticPr fontId="2"/>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2"/>
  <sheetViews>
    <sheetView showGridLines="0" view="pageBreakPreview" zoomScale="73" zoomScaleNormal="73" zoomScaleSheetLayoutView="73" workbookViewId="0">
      <selection activeCell="A2" sqref="A2:I3"/>
    </sheetView>
  </sheetViews>
  <sheetFormatPr defaultRowHeight="18.75" x14ac:dyDescent="0.4"/>
  <cols>
    <col min="1" max="11" width="4.125" style="3" customWidth="1"/>
    <col min="12" max="12" width="7.25" style="3" customWidth="1"/>
    <col min="13" max="41" width="4.125" style="3" customWidth="1"/>
    <col min="42" max="42" width="3.875" style="3" customWidth="1"/>
    <col min="43" max="47" width="7.25" style="3" customWidth="1"/>
    <col min="48" max="48" width="1.375" style="3" customWidth="1"/>
    <col min="49" max="49" width="14.125" style="3" customWidth="1"/>
    <col min="50" max="55" width="9" style="3"/>
    <col min="56" max="56" width="9.375" style="3" bestFit="1" customWidth="1"/>
    <col min="57" max="16384" width="9" style="3"/>
  </cols>
  <sheetData>
    <row r="1" spans="1:44" x14ac:dyDescent="0.4">
      <c r="A1" s="1" t="s">
        <v>190</v>
      </c>
      <c r="H1" s="54" t="s">
        <v>134</v>
      </c>
    </row>
    <row r="2" spans="1:44" ht="18.75" customHeight="1" x14ac:dyDescent="0.4">
      <c r="A2" s="264" t="s">
        <v>141</v>
      </c>
      <c r="B2" s="264"/>
      <c r="C2" s="264"/>
      <c r="D2" s="264"/>
      <c r="E2" s="264"/>
      <c r="F2" s="264"/>
      <c r="G2" s="264"/>
      <c r="H2" s="264"/>
      <c r="I2" s="264"/>
      <c r="J2" s="49"/>
      <c r="K2" s="273" t="s">
        <v>60</v>
      </c>
      <c r="L2" s="273"/>
      <c r="M2" s="273"/>
      <c r="N2" s="317" t="s">
        <v>135</v>
      </c>
      <c r="O2" s="317"/>
      <c r="P2" s="317"/>
      <c r="Q2" s="317"/>
      <c r="R2" s="317"/>
      <c r="S2" s="317"/>
      <c r="T2" s="317"/>
      <c r="U2" s="317"/>
      <c r="V2" s="317"/>
      <c r="W2" s="317"/>
      <c r="X2" s="273" t="s">
        <v>1</v>
      </c>
      <c r="Y2" s="273"/>
      <c r="Z2" s="273"/>
      <c r="AA2" s="5" t="s">
        <v>125</v>
      </c>
      <c r="AB2" s="279" t="s">
        <v>138</v>
      </c>
      <c r="AC2" s="279"/>
      <c r="AD2" s="279"/>
      <c r="AE2" s="279"/>
      <c r="AF2" s="279"/>
      <c r="AG2" s="279"/>
      <c r="AH2" s="279"/>
      <c r="AI2" s="279"/>
      <c r="AJ2" s="279"/>
      <c r="AK2" s="279"/>
      <c r="AL2" s="279"/>
      <c r="AM2" s="279"/>
      <c r="AN2" s="279"/>
      <c r="AO2" s="279"/>
      <c r="AP2" s="2"/>
      <c r="AQ2" s="2"/>
      <c r="AR2" s="2"/>
    </row>
    <row r="3" spans="1:44" x14ac:dyDescent="0.4">
      <c r="A3" s="264"/>
      <c r="B3" s="264"/>
      <c r="C3" s="264"/>
      <c r="D3" s="264"/>
      <c r="E3" s="264"/>
      <c r="F3" s="264"/>
      <c r="G3" s="264"/>
      <c r="H3" s="264"/>
      <c r="I3" s="264"/>
      <c r="J3" s="49"/>
      <c r="L3" s="2"/>
      <c r="M3" s="2"/>
      <c r="N3" s="276" t="s">
        <v>136</v>
      </c>
      <c r="O3" s="276"/>
      <c r="P3" s="276"/>
      <c r="Q3" s="276"/>
      <c r="R3" s="276"/>
      <c r="S3" s="276"/>
      <c r="T3" s="276"/>
      <c r="U3" s="276"/>
      <c r="V3" s="276"/>
      <c r="W3" s="276"/>
      <c r="X3" s="2"/>
      <c r="Y3" s="2"/>
      <c r="Z3" s="2"/>
      <c r="AA3" s="5" t="s">
        <v>126</v>
      </c>
      <c r="AB3" s="280" t="s">
        <v>137</v>
      </c>
      <c r="AC3" s="280"/>
      <c r="AD3" s="280"/>
      <c r="AE3" s="280"/>
      <c r="AF3" s="280"/>
      <c r="AG3" s="280"/>
      <c r="AH3" s="280"/>
      <c r="AI3" s="280"/>
      <c r="AJ3" s="280"/>
      <c r="AK3" s="280"/>
      <c r="AL3" s="280"/>
      <c r="AM3" s="280"/>
      <c r="AN3" s="280"/>
      <c r="AO3" s="280"/>
      <c r="AP3" s="2"/>
      <c r="AQ3" s="2"/>
      <c r="AR3" s="2"/>
    </row>
    <row r="4" spans="1:44" x14ac:dyDescent="0.4">
      <c r="A4" s="2" t="s">
        <v>2</v>
      </c>
      <c r="B4" s="2"/>
      <c r="C4" s="2"/>
      <c r="D4" s="265">
        <v>1603</v>
      </c>
      <c r="E4" s="265"/>
      <c r="F4" s="265"/>
      <c r="G4" s="265"/>
      <c r="H4" s="2" t="s">
        <v>3</v>
      </c>
      <c r="I4" s="2"/>
      <c r="J4" s="2"/>
      <c r="K4" s="273" t="s">
        <v>62</v>
      </c>
      <c r="L4" s="273"/>
      <c r="M4" s="273"/>
      <c r="N4" s="276"/>
      <c r="O4" s="276"/>
      <c r="P4" s="276"/>
      <c r="Q4" s="276"/>
      <c r="R4" s="276"/>
      <c r="S4" s="276"/>
      <c r="T4" s="276"/>
      <c r="U4" s="276"/>
      <c r="V4" s="276"/>
      <c r="W4" s="276"/>
      <c r="X4" s="2"/>
      <c r="Y4" s="2"/>
      <c r="Z4" s="2"/>
      <c r="AA4" s="7" t="s">
        <v>127</v>
      </c>
      <c r="AB4" s="280" t="s">
        <v>128</v>
      </c>
      <c r="AC4" s="280"/>
      <c r="AD4" s="280"/>
      <c r="AE4" s="280"/>
      <c r="AF4" s="280"/>
      <c r="AG4" s="280"/>
      <c r="AH4" s="280"/>
      <c r="AI4" s="280"/>
      <c r="AJ4" s="280"/>
      <c r="AK4" s="280"/>
      <c r="AL4" s="280"/>
      <c r="AM4" s="280"/>
      <c r="AN4" s="280"/>
      <c r="AO4" s="280"/>
      <c r="AP4" s="2"/>
      <c r="AQ4" s="2"/>
      <c r="AR4" s="2"/>
    </row>
    <row r="5" spans="1:44" ht="10.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N5" s="2"/>
      <c r="AO5" s="2"/>
      <c r="AP5" s="2"/>
      <c r="AQ5" s="2"/>
    </row>
    <row r="6" spans="1:44" ht="18.75" customHeight="1" x14ac:dyDescent="0.4">
      <c r="A6" s="266"/>
      <c r="B6" s="267"/>
      <c r="C6" s="125" t="s">
        <v>4</v>
      </c>
      <c r="D6" s="126"/>
      <c r="E6" s="126"/>
      <c r="F6" s="126"/>
      <c r="G6" s="126"/>
      <c r="H6" s="126"/>
      <c r="I6" s="126"/>
      <c r="J6" s="127"/>
      <c r="K6" s="268" t="s">
        <v>65</v>
      </c>
      <c r="L6" s="167"/>
      <c r="M6" s="269"/>
      <c r="N6" s="125" t="s">
        <v>66</v>
      </c>
      <c r="O6" s="126"/>
      <c r="P6" s="127"/>
      <c r="Q6" s="270" t="s">
        <v>115</v>
      </c>
      <c r="R6" s="271"/>
      <c r="S6" s="272"/>
      <c r="T6" s="2"/>
      <c r="U6" s="119" t="s">
        <v>5</v>
      </c>
      <c r="V6" s="119"/>
      <c r="W6" s="119"/>
      <c r="X6" s="119"/>
      <c r="Y6" s="119"/>
      <c r="Z6" s="119"/>
      <c r="AA6" s="282" t="s">
        <v>162</v>
      </c>
      <c r="AB6" s="282"/>
      <c r="AC6" s="282"/>
      <c r="AD6" s="121" t="s">
        <v>164</v>
      </c>
      <c r="AE6" s="121"/>
      <c r="AF6" s="121"/>
      <c r="AG6" s="121"/>
      <c r="AH6" s="121"/>
      <c r="AI6" s="121"/>
      <c r="AJ6" s="121"/>
      <c r="AK6" s="121"/>
      <c r="AL6" s="121"/>
      <c r="AM6" s="121"/>
      <c r="AN6" s="121"/>
      <c r="AO6" s="121"/>
      <c r="AP6" s="121"/>
      <c r="AQ6" s="2"/>
    </row>
    <row r="7" spans="1:44" ht="20.25" customHeight="1" x14ac:dyDescent="0.4">
      <c r="A7" s="29" t="s">
        <v>6</v>
      </c>
      <c r="B7" s="32"/>
      <c r="C7" s="30" t="s">
        <v>7</v>
      </c>
      <c r="D7" s="33"/>
      <c r="E7" s="33"/>
      <c r="F7" s="33"/>
      <c r="G7" s="33"/>
      <c r="H7" s="33"/>
      <c r="I7" s="33"/>
      <c r="J7" s="33"/>
      <c r="K7" s="74"/>
      <c r="L7" s="84">
        <v>3.57</v>
      </c>
      <c r="M7" s="71"/>
      <c r="N7" s="257"/>
      <c r="O7" s="258"/>
      <c r="P7" s="259"/>
      <c r="Q7" s="257"/>
      <c r="R7" s="258"/>
      <c r="S7" s="260"/>
      <c r="T7" s="43" t="s">
        <v>180</v>
      </c>
      <c r="U7" s="261" t="s">
        <v>161</v>
      </c>
      <c r="V7" s="262"/>
      <c r="W7" s="262"/>
      <c r="X7" s="261" t="s">
        <v>17</v>
      </c>
      <c r="Y7" s="262"/>
      <c r="Z7" s="263"/>
      <c r="AD7" s="121"/>
      <c r="AE7" s="121"/>
      <c r="AF7" s="121"/>
      <c r="AG7" s="121"/>
      <c r="AH7" s="121"/>
      <c r="AI7" s="121"/>
      <c r="AJ7" s="121"/>
      <c r="AK7" s="121"/>
      <c r="AL7" s="121"/>
      <c r="AM7" s="121"/>
      <c r="AN7" s="121"/>
      <c r="AO7" s="121"/>
      <c r="AP7" s="121"/>
      <c r="AQ7" s="2"/>
    </row>
    <row r="8" spans="1:44" ht="18.75" customHeight="1" x14ac:dyDescent="0.4">
      <c r="A8" s="30"/>
      <c r="B8" s="39" t="s">
        <v>8</v>
      </c>
      <c r="C8" s="213" t="s">
        <v>112</v>
      </c>
      <c r="D8" s="214"/>
      <c r="E8" s="214"/>
      <c r="F8" s="214"/>
      <c r="G8" s="214"/>
      <c r="H8" s="214"/>
      <c r="I8" s="214"/>
      <c r="J8" s="214"/>
      <c r="K8" s="75"/>
      <c r="L8" s="85">
        <v>1.92</v>
      </c>
      <c r="M8" s="68"/>
      <c r="N8" s="215">
        <v>41100</v>
      </c>
      <c r="O8" s="216"/>
      <c r="P8" s="217"/>
      <c r="Q8" s="215">
        <v>41100</v>
      </c>
      <c r="R8" s="216"/>
      <c r="S8" s="218"/>
      <c r="T8" s="40" t="s">
        <v>8</v>
      </c>
      <c r="U8" s="318"/>
      <c r="V8" s="319"/>
      <c r="W8" s="320"/>
      <c r="X8" s="321"/>
      <c r="Y8" s="322"/>
      <c r="Z8" s="323"/>
      <c r="AA8" s="9"/>
      <c r="AB8" s="64"/>
      <c r="AC8" s="64"/>
      <c r="AD8" s="121"/>
      <c r="AE8" s="121"/>
      <c r="AF8" s="121"/>
      <c r="AG8" s="121"/>
      <c r="AH8" s="121"/>
      <c r="AI8" s="121"/>
      <c r="AJ8" s="121"/>
      <c r="AK8" s="121"/>
      <c r="AL8" s="121"/>
      <c r="AM8" s="121"/>
      <c r="AN8" s="121"/>
      <c r="AO8" s="121"/>
      <c r="AP8" s="121"/>
      <c r="AQ8" s="2"/>
    </row>
    <row r="9" spans="1:44" ht="18.75" customHeight="1" x14ac:dyDescent="0.4">
      <c r="A9" s="30"/>
      <c r="B9" s="39" t="s">
        <v>10</v>
      </c>
      <c r="C9" s="196" t="s">
        <v>113</v>
      </c>
      <c r="D9" s="197"/>
      <c r="E9" s="197"/>
      <c r="F9" s="197"/>
      <c r="G9" s="197"/>
      <c r="H9" s="197"/>
      <c r="I9" s="197"/>
      <c r="J9" s="197"/>
      <c r="K9" s="76"/>
      <c r="L9" s="86">
        <v>0.54</v>
      </c>
      <c r="M9" s="66"/>
      <c r="N9" s="198">
        <v>11400</v>
      </c>
      <c r="O9" s="199"/>
      <c r="P9" s="200"/>
      <c r="Q9" s="198">
        <v>11400</v>
      </c>
      <c r="R9" s="199"/>
      <c r="S9" s="201"/>
      <c r="T9" s="42" t="s">
        <v>10</v>
      </c>
      <c r="U9" s="324"/>
      <c r="V9" s="325"/>
      <c r="W9" s="326"/>
      <c r="X9" s="327"/>
      <c r="Y9" s="328"/>
      <c r="Z9" s="329"/>
      <c r="AA9" s="9"/>
      <c r="AB9" s="283" t="s">
        <v>165</v>
      </c>
      <c r="AC9" s="283"/>
      <c r="AD9" s="121" t="s">
        <v>175</v>
      </c>
      <c r="AE9" s="121"/>
      <c r="AF9" s="121"/>
      <c r="AG9" s="121"/>
      <c r="AH9" s="121"/>
      <c r="AI9" s="121"/>
      <c r="AJ9" s="121"/>
      <c r="AK9" s="121"/>
      <c r="AL9" s="121"/>
      <c r="AM9" s="121"/>
      <c r="AN9" s="121"/>
      <c r="AO9" s="121"/>
      <c r="AP9" s="121"/>
      <c r="AQ9" s="2"/>
    </row>
    <row r="10" spans="1:44" ht="18.75" customHeight="1" x14ac:dyDescent="0.4">
      <c r="A10" s="31"/>
      <c r="B10" s="39" t="s">
        <v>12</v>
      </c>
      <c r="C10" s="184" t="s">
        <v>114</v>
      </c>
      <c r="D10" s="185"/>
      <c r="E10" s="185"/>
      <c r="F10" s="185"/>
      <c r="G10" s="185"/>
      <c r="H10" s="185"/>
      <c r="I10" s="185"/>
      <c r="J10" s="185"/>
      <c r="K10" s="77"/>
      <c r="L10" s="87">
        <v>0.54</v>
      </c>
      <c r="M10" s="69"/>
      <c r="N10" s="186">
        <v>12400</v>
      </c>
      <c r="O10" s="187"/>
      <c r="P10" s="188"/>
      <c r="Q10" s="186">
        <v>12400</v>
      </c>
      <c r="R10" s="187"/>
      <c r="S10" s="189"/>
      <c r="T10" s="44" t="s">
        <v>12</v>
      </c>
      <c r="U10" s="330"/>
      <c r="V10" s="331"/>
      <c r="W10" s="331"/>
      <c r="X10" s="332"/>
      <c r="Y10" s="333"/>
      <c r="Z10" s="334"/>
      <c r="AA10" s="9"/>
      <c r="AB10" s="64"/>
      <c r="AC10" s="64"/>
      <c r="AD10" s="121"/>
      <c r="AE10" s="121"/>
      <c r="AF10" s="121"/>
      <c r="AG10" s="121"/>
      <c r="AH10" s="121"/>
      <c r="AI10" s="121"/>
      <c r="AJ10" s="121"/>
      <c r="AK10" s="121"/>
      <c r="AL10" s="121"/>
      <c r="AM10" s="121"/>
      <c r="AN10" s="121"/>
      <c r="AO10" s="121"/>
      <c r="AP10" s="121"/>
      <c r="AQ10" s="2"/>
    </row>
    <row r="11" spans="1:44" ht="18.75" customHeight="1" x14ac:dyDescent="0.4">
      <c r="A11" s="25" t="s">
        <v>15</v>
      </c>
      <c r="B11" s="27"/>
      <c r="C11" s="25" t="s">
        <v>16</v>
      </c>
      <c r="D11" s="27"/>
      <c r="E11" s="27"/>
      <c r="F11" s="27"/>
      <c r="G11" s="27"/>
      <c r="H11" s="27"/>
      <c r="I11" s="27"/>
      <c r="J11" s="27"/>
      <c r="K11" s="78"/>
      <c r="L11" s="88">
        <v>8.8800000000000008</v>
      </c>
      <c r="M11" s="70"/>
      <c r="N11" s="311"/>
      <c r="O11" s="312"/>
      <c r="P11" s="313"/>
      <c r="Q11" s="311"/>
      <c r="R11" s="312"/>
      <c r="S11" s="314"/>
      <c r="T11" s="37" t="s">
        <v>182</v>
      </c>
      <c r="U11" s="251" t="s">
        <v>161</v>
      </c>
      <c r="V11" s="252"/>
      <c r="W11" s="252"/>
      <c r="X11" s="251" t="s">
        <v>17</v>
      </c>
      <c r="Y11" s="252"/>
      <c r="Z11" s="253"/>
      <c r="AA11" s="120" t="s">
        <v>14</v>
      </c>
      <c r="AB11" s="283" t="s">
        <v>167</v>
      </c>
      <c r="AC11" s="283"/>
      <c r="AD11" s="122" t="s">
        <v>176</v>
      </c>
      <c r="AE11" s="122"/>
      <c r="AF11" s="122"/>
      <c r="AG11" s="122"/>
      <c r="AH11" s="122"/>
      <c r="AI11" s="122"/>
      <c r="AJ11" s="122"/>
      <c r="AK11" s="122"/>
      <c r="AL11" s="122"/>
      <c r="AM11" s="122"/>
      <c r="AN11" s="122"/>
      <c r="AO11" s="122"/>
      <c r="AP11" s="122"/>
      <c r="AQ11" s="2"/>
    </row>
    <row r="12" spans="1:44" ht="18.75" customHeight="1" x14ac:dyDescent="0.4">
      <c r="A12" s="25"/>
      <c r="B12" s="34" t="s">
        <v>18</v>
      </c>
      <c r="C12" s="213" t="s">
        <v>116</v>
      </c>
      <c r="D12" s="214"/>
      <c r="E12" s="214"/>
      <c r="F12" s="214"/>
      <c r="G12" s="214"/>
      <c r="H12" s="214"/>
      <c r="I12" s="214"/>
      <c r="J12" s="214"/>
      <c r="K12" s="75"/>
      <c r="L12" s="85">
        <v>3.22</v>
      </c>
      <c r="M12" s="68"/>
      <c r="N12" s="215">
        <v>19800</v>
      </c>
      <c r="O12" s="216"/>
      <c r="P12" s="217"/>
      <c r="Q12" s="215">
        <v>18900</v>
      </c>
      <c r="R12" s="216"/>
      <c r="S12" s="218"/>
      <c r="T12" s="45" t="s">
        <v>18</v>
      </c>
      <c r="U12" s="318"/>
      <c r="V12" s="319"/>
      <c r="W12" s="320"/>
      <c r="X12" s="321"/>
      <c r="Y12" s="322"/>
      <c r="Z12" s="323"/>
      <c r="AA12" s="120"/>
      <c r="AB12" s="64"/>
      <c r="AC12" s="64"/>
      <c r="AD12" s="122"/>
      <c r="AE12" s="122"/>
      <c r="AF12" s="122"/>
      <c r="AG12" s="122"/>
      <c r="AH12" s="122"/>
      <c r="AI12" s="122"/>
      <c r="AJ12" s="122"/>
      <c r="AK12" s="122"/>
      <c r="AL12" s="122"/>
      <c r="AM12" s="122"/>
      <c r="AN12" s="122"/>
      <c r="AO12" s="122"/>
      <c r="AP12" s="122"/>
      <c r="AQ12" s="2"/>
    </row>
    <row r="13" spans="1:44" ht="18.75" customHeight="1" x14ac:dyDescent="0.4">
      <c r="A13" s="25"/>
      <c r="B13" s="34" t="s">
        <v>19</v>
      </c>
      <c r="C13" s="196" t="s">
        <v>117</v>
      </c>
      <c r="D13" s="197"/>
      <c r="E13" s="197"/>
      <c r="F13" s="197"/>
      <c r="G13" s="197"/>
      <c r="H13" s="197"/>
      <c r="I13" s="197"/>
      <c r="J13" s="197"/>
      <c r="K13" s="76"/>
      <c r="L13" s="86">
        <v>1.84</v>
      </c>
      <c r="M13" s="66"/>
      <c r="N13" s="198">
        <v>22700</v>
      </c>
      <c r="O13" s="199"/>
      <c r="P13" s="200"/>
      <c r="Q13" s="198">
        <v>22100</v>
      </c>
      <c r="R13" s="199"/>
      <c r="S13" s="201"/>
      <c r="T13" s="42" t="s">
        <v>19</v>
      </c>
      <c r="U13" s="324"/>
      <c r="V13" s="325"/>
      <c r="W13" s="326"/>
      <c r="X13" s="327"/>
      <c r="Y13" s="328"/>
      <c r="Z13" s="329"/>
      <c r="AA13" s="120"/>
      <c r="AB13" s="64"/>
      <c r="AC13" s="64"/>
      <c r="AD13" s="122"/>
      <c r="AE13" s="122"/>
      <c r="AF13" s="122"/>
      <c r="AG13" s="122"/>
      <c r="AH13" s="122"/>
      <c r="AI13" s="122"/>
      <c r="AJ13" s="122"/>
      <c r="AK13" s="122"/>
      <c r="AL13" s="122"/>
      <c r="AM13" s="122"/>
      <c r="AN13" s="122"/>
      <c r="AO13" s="122"/>
      <c r="AP13" s="122"/>
      <c r="AQ13" s="2"/>
    </row>
    <row r="14" spans="1:44" ht="18.75" customHeight="1" x14ac:dyDescent="0.4">
      <c r="A14" s="25"/>
      <c r="B14" s="34" t="s">
        <v>20</v>
      </c>
      <c r="C14" s="196" t="s">
        <v>118</v>
      </c>
      <c r="D14" s="197"/>
      <c r="E14" s="197"/>
      <c r="F14" s="197"/>
      <c r="G14" s="197"/>
      <c r="H14" s="197"/>
      <c r="I14" s="197"/>
      <c r="J14" s="197"/>
      <c r="K14" s="76"/>
      <c r="L14" s="86">
        <v>1.79</v>
      </c>
      <c r="M14" s="66"/>
      <c r="N14" s="198">
        <v>22300</v>
      </c>
      <c r="O14" s="199"/>
      <c r="P14" s="200"/>
      <c r="Q14" s="198">
        <v>21700</v>
      </c>
      <c r="R14" s="199"/>
      <c r="S14" s="201"/>
      <c r="T14" s="46" t="s">
        <v>20</v>
      </c>
      <c r="U14" s="347"/>
      <c r="V14" s="348"/>
      <c r="W14" s="348"/>
      <c r="X14" s="349"/>
      <c r="Y14" s="350"/>
      <c r="Z14" s="351"/>
      <c r="AA14" s="120"/>
      <c r="AB14" s="283" t="s">
        <v>168</v>
      </c>
      <c r="AC14" s="283"/>
      <c r="AD14" s="121" t="s">
        <v>170</v>
      </c>
      <c r="AE14" s="121"/>
      <c r="AF14" s="121"/>
      <c r="AG14" s="121"/>
      <c r="AH14" s="121"/>
      <c r="AI14" s="121"/>
      <c r="AJ14" s="121"/>
      <c r="AK14" s="121"/>
      <c r="AL14" s="121"/>
      <c r="AM14" s="121"/>
      <c r="AN14" s="121"/>
      <c r="AO14" s="121"/>
      <c r="AP14" s="64"/>
      <c r="AQ14" s="2"/>
    </row>
    <row r="15" spans="1:44" ht="18.75" customHeight="1" x14ac:dyDescent="0.4">
      <c r="A15" s="26"/>
      <c r="B15" s="34" t="s">
        <v>21</v>
      </c>
      <c r="C15" s="184" t="s">
        <v>119</v>
      </c>
      <c r="D15" s="185"/>
      <c r="E15" s="185"/>
      <c r="F15" s="185"/>
      <c r="G15" s="185"/>
      <c r="H15" s="185"/>
      <c r="I15" s="185"/>
      <c r="J15" s="185"/>
      <c r="K15" s="77"/>
      <c r="L15" s="87">
        <v>0.61</v>
      </c>
      <c r="M15" s="69"/>
      <c r="N15" s="186">
        <v>23000</v>
      </c>
      <c r="O15" s="187"/>
      <c r="P15" s="188"/>
      <c r="Q15" s="186">
        <v>23300</v>
      </c>
      <c r="R15" s="187"/>
      <c r="S15" s="189"/>
      <c r="T15" s="41" t="s">
        <v>21</v>
      </c>
      <c r="U15" s="330"/>
      <c r="V15" s="331"/>
      <c r="W15" s="352"/>
      <c r="X15" s="353"/>
      <c r="Y15" s="354"/>
      <c r="Z15" s="355"/>
      <c r="AA15" s="120"/>
      <c r="AP15" s="2"/>
      <c r="AQ15" s="2"/>
    </row>
    <row r="16" spans="1:44" x14ac:dyDescent="0.4">
      <c r="A16" s="59" t="s">
        <v>24</v>
      </c>
      <c r="B16" s="60"/>
      <c r="C16" s="59" t="s">
        <v>25</v>
      </c>
      <c r="D16" s="60"/>
      <c r="E16" s="60"/>
      <c r="F16" s="60"/>
      <c r="G16" s="60"/>
      <c r="H16" s="60"/>
      <c r="I16" s="60"/>
      <c r="J16" s="60"/>
      <c r="K16" s="79"/>
      <c r="L16" s="89">
        <v>87.55</v>
      </c>
      <c r="M16" s="67"/>
      <c r="N16" s="356"/>
      <c r="O16" s="357"/>
      <c r="P16" s="358"/>
      <c r="Q16" s="356"/>
      <c r="R16" s="357"/>
      <c r="S16" s="359"/>
      <c r="T16" s="63" t="s">
        <v>183</v>
      </c>
      <c r="U16" s="128" t="s">
        <v>26</v>
      </c>
      <c r="V16" s="113"/>
      <c r="W16" s="113"/>
      <c r="X16" s="113"/>
      <c r="Y16" s="113"/>
      <c r="Z16" s="129"/>
      <c r="AA16" s="112" t="s">
        <v>109</v>
      </c>
      <c r="AB16" s="113"/>
      <c r="AC16" s="114"/>
      <c r="AD16" s="209" t="s">
        <v>27</v>
      </c>
      <c r="AE16" s="209"/>
      <c r="AF16" s="209"/>
      <c r="AG16" s="209" t="s">
        <v>28</v>
      </c>
      <c r="AH16" s="209"/>
      <c r="AI16" s="209"/>
      <c r="AJ16" s="209" t="s">
        <v>161</v>
      </c>
      <c r="AK16" s="209"/>
      <c r="AL16" s="281"/>
      <c r="AM16" s="113" t="s">
        <v>143</v>
      </c>
      <c r="AN16" s="113"/>
      <c r="AO16" s="114"/>
      <c r="AP16" s="2"/>
      <c r="AQ16" s="2"/>
    </row>
    <row r="17" spans="1:49" x14ac:dyDescent="0.4">
      <c r="A17" s="59"/>
      <c r="B17" s="61" t="s">
        <v>29</v>
      </c>
      <c r="C17" s="213" t="s">
        <v>120</v>
      </c>
      <c r="D17" s="214"/>
      <c r="E17" s="214"/>
      <c r="F17" s="214"/>
      <c r="G17" s="214"/>
      <c r="H17" s="214"/>
      <c r="I17" s="214"/>
      <c r="J17" s="214"/>
      <c r="K17" s="75"/>
      <c r="L17" s="85">
        <v>84.76</v>
      </c>
      <c r="M17" s="68"/>
      <c r="N17" s="363">
        <f>AA17*AD17</f>
        <v>540000</v>
      </c>
      <c r="O17" s="364"/>
      <c r="P17" s="369"/>
      <c r="Q17" s="363">
        <f>AG17*AJ17</f>
        <v>756000</v>
      </c>
      <c r="R17" s="364"/>
      <c r="S17" s="365"/>
      <c r="T17" s="45" t="s">
        <v>29</v>
      </c>
      <c r="U17" s="302"/>
      <c r="V17" s="303"/>
      <c r="W17" s="303"/>
      <c r="X17" s="303"/>
      <c r="Y17" s="303"/>
      <c r="Z17" s="304"/>
      <c r="AA17" s="370">
        <v>50</v>
      </c>
      <c r="AB17" s="370"/>
      <c r="AC17" s="371"/>
      <c r="AD17" s="372">
        <v>10800</v>
      </c>
      <c r="AE17" s="372"/>
      <c r="AF17" s="372"/>
      <c r="AG17" s="373">
        <v>70</v>
      </c>
      <c r="AH17" s="373"/>
      <c r="AI17" s="373"/>
      <c r="AJ17" s="372">
        <v>10800</v>
      </c>
      <c r="AK17" s="372"/>
      <c r="AL17" s="374"/>
      <c r="AM17" s="136"/>
      <c r="AN17" s="136"/>
      <c r="AO17" s="137"/>
      <c r="AP17" s="2"/>
      <c r="AQ17" s="2"/>
    </row>
    <row r="18" spans="1:49" x14ac:dyDescent="0.4">
      <c r="A18" s="59"/>
      <c r="B18" s="61" t="s">
        <v>30</v>
      </c>
      <c r="C18" s="196" t="s">
        <v>121</v>
      </c>
      <c r="D18" s="197"/>
      <c r="E18" s="197"/>
      <c r="F18" s="197"/>
      <c r="G18" s="197"/>
      <c r="H18" s="197"/>
      <c r="I18" s="197"/>
      <c r="J18" s="197"/>
      <c r="K18" s="76"/>
      <c r="L18" s="86">
        <v>2.44</v>
      </c>
      <c r="M18" s="66"/>
      <c r="N18" s="198">
        <v>91</v>
      </c>
      <c r="O18" s="199"/>
      <c r="P18" s="200"/>
      <c r="Q18" s="198">
        <v>89</v>
      </c>
      <c r="R18" s="199"/>
      <c r="S18" s="201"/>
      <c r="T18" s="42" t="s">
        <v>30</v>
      </c>
      <c r="U18" s="305"/>
      <c r="V18" s="306"/>
      <c r="W18" s="306"/>
      <c r="X18" s="306"/>
      <c r="Y18" s="306"/>
      <c r="Z18" s="307"/>
      <c r="AA18" s="335"/>
      <c r="AB18" s="335"/>
      <c r="AC18" s="336"/>
      <c r="AD18" s="345"/>
      <c r="AE18" s="345"/>
      <c r="AF18" s="345"/>
      <c r="AG18" s="341"/>
      <c r="AH18" s="341"/>
      <c r="AI18" s="341"/>
      <c r="AJ18" s="345"/>
      <c r="AK18" s="345"/>
      <c r="AL18" s="346"/>
      <c r="AM18" s="107"/>
      <c r="AN18" s="108"/>
      <c r="AO18" s="109"/>
      <c r="AP18" s="2"/>
      <c r="AQ18" s="2"/>
    </row>
    <row r="19" spans="1:49" x14ac:dyDescent="0.4">
      <c r="A19" s="59"/>
      <c r="B19" s="61" t="s">
        <v>31</v>
      </c>
      <c r="C19" s="196" t="s">
        <v>122</v>
      </c>
      <c r="D19" s="197"/>
      <c r="E19" s="197"/>
      <c r="F19" s="197"/>
      <c r="G19" s="197"/>
      <c r="H19" s="197"/>
      <c r="I19" s="197"/>
      <c r="J19" s="197"/>
      <c r="K19" s="76"/>
      <c r="L19" s="86">
        <v>0.3</v>
      </c>
      <c r="M19" s="66"/>
      <c r="N19" s="198">
        <v>89</v>
      </c>
      <c r="O19" s="199"/>
      <c r="P19" s="200"/>
      <c r="Q19" s="198">
        <v>101</v>
      </c>
      <c r="R19" s="199"/>
      <c r="S19" s="201"/>
      <c r="T19" s="46" t="s">
        <v>31</v>
      </c>
      <c r="U19" s="305"/>
      <c r="V19" s="306"/>
      <c r="W19" s="306"/>
      <c r="X19" s="306"/>
      <c r="Y19" s="306"/>
      <c r="Z19" s="307"/>
      <c r="AA19" s="335"/>
      <c r="AB19" s="335"/>
      <c r="AC19" s="336"/>
      <c r="AD19" s="340"/>
      <c r="AE19" s="340"/>
      <c r="AF19" s="340"/>
      <c r="AG19" s="341"/>
      <c r="AH19" s="341"/>
      <c r="AI19" s="341"/>
      <c r="AJ19" s="340"/>
      <c r="AK19" s="340"/>
      <c r="AL19" s="360"/>
      <c r="AM19" s="107"/>
      <c r="AN19" s="108"/>
      <c r="AO19" s="109"/>
      <c r="AP19" s="2"/>
      <c r="AQ19" s="2"/>
    </row>
    <row r="20" spans="1:49" x14ac:dyDescent="0.4">
      <c r="A20" s="62"/>
      <c r="B20" s="61" t="s">
        <v>32</v>
      </c>
      <c r="C20" s="184" t="s">
        <v>123</v>
      </c>
      <c r="D20" s="185"/>
      <c r="E20" s="185"/>
      <c r="F20" s="185"/>
      <c r="G20" s="185"/>
      <c r="H20" s="185"/>
      <c r="I20" s="185"/>
      <c r="J20" s="185"/>
      <c r="K20" s="83"/>
      <c r="L20" s="87">
        <v>0</v>
      </c>
      <c r="M20" s="69"/>
      <c r="N20" s="186">
        <v>0</v>
      </c>
      <c r="O20" s="187"/>
      <c r="P20" s="188"/>
      <c r="Q20" s="186">
        <v>0</v>
      </c>
      <c r="R20" s="187"/>
      <c r="S20" s="189"/>
      <c r="T20" s="44" t="s">
        <v>32</v>
      </c>
      <c r="U20" s="308"/>
      <c r="V20" s="309"/>
      <c r="W20" s="309"/>
      <c r="X20" s="309"/>
      <c r="Y20" s="309"/>
      <c r="Z20" s="310"/>
      <c r="AA20" s="361"/>
      <c r="AB20" s="361"/>
      <c r="AC20" s="362"/>
      <c r="AD20" s="342"/>
      <c r="AE20" s="342"/>
      <c r="AF20" s="342"/>
      <c r="AG20" s="343"/>
      <c r="AH20" s="343"/>
      <c r="AI20" s="343"/>
      <c r="AJ20" s="342"/>
      <c r="AK20" s="342"/>
      <c r="AL20" s="344"/>
      <c r="AM20" s="110"/>
      <c r="AN20" s="110"/>
      <c r="AO20" s="111"/>
      <c r="AP20" s="2"/>
      <c r="AQ20" s="2"/>
    </row>
    <row r="21" spans="1:49" x14ac:dyDescent="0.4">
      <c r="A21" s="35" t="s">
        <v>33</v>
      </c>
      <c r="B21" s="36"/>
      <c r="C21" s="178" t="s">
        <v>67</v>
      </c>
      <c r="D21" s="179"/>
      <c r="E21" s="179"/>
      <c r="F21" s="179"/>
      <c r="G21" s="179"/>
      <c r="H21" s="179"/>
      <c r="I21" s="179"/>
      <c r="J21" s="180"/>
      <c r="K21" s="80"/>
      <c r="L21" s="90">
        <v>0</v>
      </c>
      <c r="M21" s="65"/>
      <c r="N21" s="181">
        <v>0</v>
      </c>
      <c r="O21" s="182"/>
      <c r="P21" s="183"/>
      <c r="Q21" s="181">
        <v>0</v>
      </c>
      <c r="R21" s="182"/>
      <c r="S21" s="183"/>
      <c r="T21" s="115" t="s">
        <v>22</v>
      </c>
      <c r="U21" s="116"/>
      <c r="V21" s="116"/>
      <c r="W21" s="116"/>
      <c r="X21" s="116"/>
      <c r="Y21" s="116"/>
      <c r="Z21" s="116"/>
      <c r="AA21" s="117" t="s">
        <v>23</v>
      </c>
      <c r="AB21" s="117"/>
      <c r="AC21" s="117"/>
      <c r="AD21" s="117"/>
      <c r="AE21" s="117"/>
      <c r="AF21" s="117"/>
      <c r="AG21" s="117"/>
      <c r="AH21" s="117"/>
      <c r="AI21" s="117"/>
      <c r="AJ21" s="117"/>
      <c r="AK21" s="117"/>
      <c r="AL21" s="117"/>
      <c r="AM21" s="118" t="s">
        <v>142</v>
      </c>
      <c r="AN21" s="118"/>
      <c r="AO21" s="118"/>
      <c r="AP21" s="98"/>
      <c r="AQ21" s="2"/>
    </row>
    <row r="22" spans="1:49" ht="18.95" customHeight="1" x14ac:dyDescent="0.4">
      <c r="A22" s="2"/>
      <c r="B22" s="2"/>
      <c r="C22" s="11"/>
      <c r="D22" s="11"/>
      <c r="E22" s="11"/>
      <c r="F22" s="11"/>
      <c r="G22" s="11"/>
      <c r="H22" s="11"/>
      <c r="I22" s="11"/>
      <c r="J22" s="11"/>
      <c r="K22" s="99"/>
      <c r="L22" s="99"/>
      <c r="M22" s="99"/>
      <c r="N22" s="100"/>
      <c r="O22" s="100"/>
      <c r="P22" s="100"/>
      <c r="Q22" s="100"/>
      <c r="R22" s="100"/>
      <c r="S22" s="100"/>
      <c r="T22" s="100"/>
      <c r="U22" s="100"/>
      <c r="V22" s="100"/>
      <c r="W22" s="100"/>
      <c r="X22" s="100"/>
      <c r="Y22" s="100"/>
      <c r="Z22" s="2"/>
      <c r="AA22" s="2"/>
      <c r="AP22" s="56"/>
      <c r="AQ22" s="2"/>
      <c r="AR22" s="2"/>
      <c r="AS22" s="2"/>
      <c r="AT22" s="2"/>
      <c r="AU22" s="2"/>
      <c r="AV22" s="2"/>
      <c r="AW22" s="2"/>
    </row>
    <row r="23" spans="1:49" x14ac:dyDescent="0.4">
      <c r="A23" s="174" t="s">
        <v>173</v>
      </c>
      <c r="B23" s="174"/>
      <c r="C23" s="174"/>
      <c r="D23" s="10" t="s">
        <v>108</v>
      </c>
      <c r="E23" s="297">
        <f>D4</f>
        <v>1603</v>
      </c>
      <c r="F23" s="297"/>
      <c r="G23" s="297"/>
      <c r="H23" s="10" t="s">
        <v>154</v>
      </c>
      <c r="I23" s="10"/>
      <c r="J23" s="10"/>
      <c r="K23" s="10"/>
      <c r="L23" s="10"/>
      <c r="M23" s="10"/>
      <c r="N23" s="10"/>
      <c r="O23" s="10"/>
      <c r="P23" s="2"/>
      <c r="Q23" s="2"/>
      <c r="R23" s="2"/>
      <c r="S23" s="2"/>
      <c r="T23" s="2"/>
      <c r="U23" s="2"/>
      <c r="V23" s="2"/>
      <c r="W23" s="2"/>
      <c r="X23" s="2"/>
      <c r="Y23" s="2"/>
      <c r="Z23" s="2"/>
      <c r="AA23" s="2"/>
      <c r="AM23" s="6"/>
      <c r="AN23" s="2"/>
      <c r="AO23" s="2"/>
      <c r="AP23" s="2"/>
      <c r="AQ23" s="2"/>
      <c r="AR23" s="2"/>
      <c r="AS23" s="2"/>
      <c r="AT23" s="2"/>
      <c r="AU23" s="2"/>
      <c r="AV23" s="2"/>
      <c r="AW23" s="2"/>
    </row>
    <row r="24" spans="1:49" ht="7.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6"/>
      <c r="AD24" s="6"/>
      <c r="AE24" s="6"/>
      <c r="AF24" s="6"/>
      <c r="AG24" s="6"/>
      <c r="AH24" s="6"/>
      <c r="AI24" s="6"/>
      <c r="AJ24" s="6"/>
      <c r="AK24" s="6"/>
      <c r="AL24" s="6"/>
      <c r="AM24" s="6"/>
      <c r="AN24" s="2"/>
      <c r="AO24" s="2"/>
      <c r="AP24" s="2"/>
      <c r="AQ24" s="2"/>
      <c r="AR24" s="2"/>
      <c r="AS24" s="2"/>
      <c r="AT24" s="2"/>
      <c r="AU24" s="2"/>
      <c r="AV24" s="2"/>
      <c r="AW24" s="2"/>
    </row>
    <row r="25" spans="1:49" x14ac:dyDescent="0.4">
      <c r="A25" s="2"/>
      <c r="B25" s="2"/>
      <c r="C25" s="2"/>
      <c r="D25" s="176" t="s">
        <v>153</v>
      </c>
      <c r="E25" s="170"/>
      <c r="F25" s="165">
        <f>L8</f>
        <v>1.92</v>
      </c>
      <c r="G25" s="165"/>
      <c r="H25" s="170" t="s">
        <v>34</v>
      </c>
      <c r="I25" s="173">
        <f>Q8</f>
        <v>41100</v>
      </c>
      <c r="J25" s="173"/>
      <c r="K25" s="170" t="s">
        <v>35</v>
      </c>
      <c r="L25" s="165">
        <f>L9</f>
        <v>0.54</v>
      </c>
      <c r="M25" s="165"/>
      <c r="N25" s="170" t="s">
        <v>34</v>
      </c>
      <c r="O25" s="173">
        <f>Q9</f>
        <v>11400</v>
      </c>
      <c r="P25" s="173"/>
      <c r="Q25" s="170" t="s">
        <v>35</v>
      </c>
      <c r="R25" s="165">
        <f>L10</f>
        <v>0.54</v>
      </c>
      <c r="S25" s="165"/>
      <c r="T25" s="170" t="s">
        <v>34</v>
      </c>
      <c r="U25" s="173">
        <f>Q10</f>
        <v>12400</v>
      </c>
      <c r="V25" s="173"/>
      <c r="W25" s="177" t="s">
        <v>38</v>
      </c>
      <c r="X25" s="177"/>
      <c r="Y25" s="165">
        <f>L7</f>
        <v>3.57</v>
      </c>
      <c r="Z25" s="165"/>
      <c r="AA25" s="165"/>
      <c r="AB25" s="165"/>
      <c r="AC25" s="165"/>
      <c r="AD25" s="165"/>
      <c r="AE25" s="165"/>
      <c r="AF25" s="165"/>
      <c r="AG25" s="2"/>
      <c r="AH25" s="2"/>
      <c r="AI25" s="2"/>
      <c r="AJ25" s="2"/>
      <c r="AK25" s="2"/>
      <c r="AL25" s="2"/>
      <c r="AM25" s="2"/>
      <c r="AN25" s="2"/>
      <c r="AO25" s="2"/>
      <c r="AP25" s="2"/>
      <c r="AQ25" s="12" t="s">
        <v>8</v>
      </c>
      <c r="AR25" s="12" t="s">
        <v>10</v>
      </c>
      <c r="AS25" s="12" t="s">
        <v>12</v>
      </c>
      <c r="AT25" s="12"/>
      <c r="AU25" s="12" t="s">
        <v>41</v>
      </c>
      <c r="AV25" s="10"/>
      <c r="AW25" s="12" t="s">
        <v>42</v>
      </c>
    </row>
    <row r="26" spans="1:49" x14ac:dyDescent="0.4">
      <c r="A26" s="2"/>
      <c r="B26" s="2"/>
      <c r="C26" s="2"/>
      <c r="D26" s="170"/>
      <c r="E26" s="170"/>
      <c r="F26" s="170">
        <v>100</v>
      </c>
      <c r="G26" s="170"/>
      <c r="H26" s="170"/>
      <c r="I26" s="171">
        <f>N8</f>
        <v>41100</v>
      </c>
      <c r="J26" s="171"/>
      <c r="K26" s="170"/>
      <c r="L26" s="170">
        <v>100</v>
      </c>
      <c r="M26" s="170"/>
      <c r="N26" s="170"/>
      <c r="O26" s="171">
        <f>N9</f>
        <v>11400</v>
      </c>
      <c r="P26" s="171"/>
      <c r="Q26" s="170"/>
      <c r="R26" s="170">
        <v>100</v>
      </c>
      <c r="S26" s="170"/>
      <c r="T26" s="170"/>
      <c r="U26" s="171">
        <f>N10</f>
        <v>12400</v>
      </c>
      <c r="V26" s="171"/>
      <c r="W26" s="177"/>
      <c r="X26" s="177"/>
      <c r="Y26" s="172">
        <f>L8</f>
        <v>1.92</v>
      </c>
      <c r="Z26" s="172"/>
      <c r="AA26" s="28" t="s">
        <v>35</v>
      </c>
      <c r="AB26" s="172">
        <f>L9</f>
        <v>0.54</v>
      </c>
      <c r="AC26" s="172"/>
      <c r="AD26" s="28" t="s">
        <v>35</v>
      </c>
      <c r="AE26" s="172">
        <f>L10</f>
        <v>0.54</v>
      </c>
      <c r="AF26" s="172"/>
      <c r="AG26" s="2"/>
      <c r="AH26" s="2"/>
      <c r="AI26" s="2"/>
      <c r="AJ26" s="2"/>
      <c r="AK26" s="2"/>
      <c r="AL26" s="2"/>
      <c r="AM26" s="2"/>
      <c r="AN26" s="2"/>
      <c r="AO26" s="2"/>
      <c r="AP26" s="2"/>
      <c r="AQ26" s="12">
        <f>IF(F25=0,0,F25/F26*I25/I26)</f>
        <v>1.9199999999999998E-2</v>
      </c>
      <c r="AR26" s="12">
        <f>IF(L25=0,0,L25/L26*O25/O26)</f>
        <v>5.4000000000000003E-3</v>
      </c>
      <c r="AS26" s="12">
        <f>IF(R25=0,0,R25/R26*U25/U26)</f>
        <v>5.4000000000000003E-3</v>
      </c>
      <c r="AT26" s="12"/>
      <c r="AU26" s="12">
        <f>IF(Y25=0,0,Y25/(Y26+AB26+AE26))</f>
        <v>1.19</v>
      </c>
      <c r="AV26" s="10"/>
      <c r="AW26" s="12">
        <f>(AQ26+AR26+AS26)*AU26</f>
        <v>3.5699999999999996E-2</v>
      </c>
    </row>
    <row r="27" spans="1:49" ht="7.5" customHeight="1" x14ac:dyDescent="0.4">
      <c r="A27" s="2"/>
      <c r="B27" s="2"/>
      <c r="C27" s="2"/>
      <c r="D27" s="10"/>
      <c r="E27" s="10"/>
      <c r="F27" s="10"/>
      <c r="G27" s="10"/>
      <c r="H27" s="10"/>
      <c r="I27" s="13"/>
      <c r="J27" s="13"/>
      <c r="K27" s="10"/>
      <c r="L27" s="10"/>
      <c r="M27" s="10"/>
      <c r="N27" s="10"/>
      <c r="O27" s="13"/>
      <c r="P27" s="10"/>
      <c r="Q27" s="10"/>
      <c r="R27" s="10"/>
      <c r="S27" s="10"/>
      <c r="T27" s="10"/>
      <c r="U27" s="13"/>
      <c r="V27" s="10"/>
      <c r="W27" s="14"/>
      <c r="X27" s="14"/>
      <c r="Y27" s="10"/>
      <c r="Z27" s="10"/>
      <c r="AA27" s="2"/>
      <c r="AB27" s="10"/>
      <c r="AC27" s="10"/>
      <c r="AD27" s="2"/>
      <c r="AE27" s="10"/>
      <c r="AF27" s="10"/>
      <c r="AG27" s="2"/>
      <c r="AH27" s="57"/>
      <c r="AI27" s="2"/>
      <c r="AJ27" s="2"/>
      <c r="AK27" s="2"/>
      <c r="AL27" s="2"/>
      <c r="AM27" s="2"/>
      <c r="AN27" s="2"/>
      <c r="AO27" s="2"/>
      <c r="AP27" s="2"/>
      <c r="AQ27" s="10"/>
      <c r="AR27" s="10"/>
      <c r="AS27" s="10"/>
      <c r="AT27" s="10"/>
      <c r="AU27" s="10"/>
      <c r="AV27" s="10"/>
      <c r="AW27" s="2"/>
    </row>
    <row r="28" spans="1:49" x14ac:dyDescent="0.4">
      <c r="A28" s="2"/>
      <c r="B28" s="2"/>
      <c r="C28" s="2"/>
      <c r="D28" s="168" t="s">
        <v>43</v>
      </c>
      <c r="E28" s="140"/>
      <c r="F28" s="143">
        <f>L12</f>
        <v>3.22</v>
      </c>
      <c r="G28" s="143"/>
      <c r="H28" s="140" t="s">
        <v>34</v>
      </c>
      <c r="I28" s="141">
        <f>Q12</f>
        <v>18900</v>
      </c>
      <c r="J28" s="141"/>
      <c r="K28" s="140" t="s">
        <v>35</v>
      </c>
      <c r="L28" s="143">
        <f>L13</f>
        <v>1.84</v>
      </c>
      <c r="M28" s="143"/>
      <c r="N28" s="140" t="s">
        <v>34</v>
      </c>
      <c r="O28" s="141">
        <f>Q13</f>
        <v>22100</v>
      </c>
      <c r="P28" s="141"/>
      <c r="Q28" s="140" t="s">
        <v>35</v>
      </c>
      <c r="R28" s="143">
        <f>L14</f>
        <v>1.79</v>
      </c>
      <c r="S28" s="143"/>
      <c r="T28" s="140" t="s">
        <v>34</v>
      </c>
      <c r="U28" s="141">
        <f>Q14</f>
        <v>21700</v>
      </c>
      <c r="V28" s="141"/>
      <c r="W28" s="140" t="s">
        <v>35</v>
      </c>
      <c r="X28" s="143">
        <f>L15</f>
        <v>0.61</v>
      </c>
      <c r="Y28" s="143"/>
      <c r="Z28" s="140" t="s">
        <v>34</v>
      </c>
      <c r="AA28" s="141">
        <f>Q15</f>
        <v>23300</v>
      </c>
      <c r="AB28" s="141"/>
      <c r="AC28" s="142" t="s">
        <v>38</v>
      </c>
      <c r="AD28" s="142"/>
      <c r="AE28" s="143">
        <f>L11</f>
        <v>8.8800000000000008</v>
      </c>
      <c r="AF28" s="143"/>
      <c r="AG28" s="143"/>
      <c r="AH28" s="143"/>
      <c r="AI28" s="143"/>
      <c r="AJ28" s="143"/>
      <c r="AK28" s="143"/>
      <c r="AL28" s="143"/>
      <c r="AM28" s="143"/>
      <c r="AN28" s="143"/>
      <c r="AO28" s="143"/>
      <c r="AP28" s="2"/>
      <c r="AQ28" s="12" t="s">
        <v>18</v>
      </c>
      <c r="AR28" s="12" t="s">
        <v>19</v>
      </c>
      <c r="AS28" s="12" t="s">
        <v>20</v>
      </c>
      <c r="AT28" s="12" t="s">
        <v>21</v>
      </c>
      <c r="AU28" s="12" t="s">
        <v>48</v>
      </c>
      <c r="AV28" s="10"/>
      <c r="AW28" s="12" t="s">
        <v>49</v>
      </c>
    </row>
    <row r="29" spans="1:49" x14ac:dyDescent="0.4">
      <c r="A29" s="2"/>
      <c r="B29" s="2"/>
      <c r="C29" s="2"/>
      <c r="D29" s="140"/>
      <c r="E29" s="140"/>
      <c r="F29" s="140">
        <v>100</v>
      </c>
      <c r="G29" s="140"/>
      <c r="H29" s="140"/>
      <c r="I29" s="144">
        <f>N12</f>
        <v>19800</v>
      </c>
      <c r="J29" s="144"/>
      <c r="K29" s="140"/>
      <c r="L29" s="140">
        <v>100</v>
      </c>
      <c r="M29" s="140"/>
      <c r="N29" s="140"/>
      <c r="O29" s="144">
        <f>N13</f>
        <v>22700</v>
      </c>
      <c r="P29" s="144"/>
      <c r="Q29" s="140"/>
      <c r="R29" s="140">
        <v>100</v>
      </c>
      <c r="S29" s="140"/>
      <c r="T29" s="140"/>
      <c r="U29" s="144">
        <f>N14</f>
        <v>22300</v>
      </c>
      <c r="V29" s="144"/>
      <c r="W29" s="140"/>
      <c r="X29" s="140">
        <v>100</v>
      </c>
      <c r="Y29" s="140"/>
      <c r="Z29" s="140"/>
      <c r="AA29" s="144">
        <f>N15</f>
        <v>23000</v>
      </c>
      <c r="AB29" s="144"/>
      <c r="AC29" s="142"/>
      <c r="AD29" s="142"/>
      <c r="AE29" s="138">
        <f>L12</f>
        <v>3.22</v>
      </c>
      <c r="AF29" s="138"/>
      <c r="AG29" s="24" t="s">
        <v>35</v>
      </c>
      <c r="AH29" s="139">
        <f>L13</f>
        <v>1.84</v>
      </c>
      <c r="AI29" s="139"/>
      <c r="AJ29" s="24" t="s">
        <v>35</v>
      </c>
      <c r="AK29" s="138">
        <f>L14</f>
        <v>1.79</v>
      </c>
      <c r="AL29" s="138"/>
      <c r="AM29" s="24" t="s">
        <v>35</v>
      </c>
      <c r="AN29" s="138">
        <f>L15</f>
        <v>0.61</v>
      </c>
      <c r="AO29" s="138"/>
      <c r="AP29" s="2"/>
      <c r="AQ29" s="12">
        <f>IF(F28=0,0,F28/F29*I28/I29)</f>
        <v>3.0736363636363638E-2</v>
      </c>
      <c r="AR29" s="12">
        <f>IF(L28=0,0,L28/L29*O28/O29)</f>
        <v>1.7913656387665199E-2</v>
      </c>
      <c r="AS29" s="12">
        <f>IF(R28=0,0,R28/R29*U28/U29)</f>
        <v>1.7418385650224216E-2</v>
      </c>
      <c r="AT29" s="12">
        <f>IF(X28=0,0,X28/X29*AA28/AA29)</f>
        <v>6.1795652173913043E-3</v>
      </c>
      <c r="AU29" s="12">
        <f>IF(AE28=0,0,AE28/(AE29+AH29+AK29+AN29))</f>
        <v>1.1903485254691688</v>
      </c>
      <c r="AV29" s="10"/>
      <c r="AW29" s="12">
        <f>(AQ29+AR29+AS29+AT29)*AU29</f>
        <v>8.6000265619008295E-2</v>
      </c>
    </row>
    <row r="30" spans="1:49" ht="7.5" customHeight="1" x14ac:dyDescent="0.4">
      <c r="A30" s="2"/>
      <c r="B30" s="2"/>
      <c r="C30" s="2"/>
      <c r="D30" s="10"/>
      <c r="E30" s="10"/>
      <c r="F30" s="10"/>
      <c r="G30" s="10"/>
      <c r="H30" s="10"/>
      <c r="I30" s="13"/>
      <c r="J30" s="13"/>
      <c r="K30" s="10"/>
      <c r="L30" s="10"/>
      <c r="M30" s="10"/>
      <c r="N30" s="10"/>
      <c r="O30" s="13"/>
      <c r="P30" s="10"/>
      <c r="Q30" s="10"/>
      <c r="R30" s="10"/>
      <c r="S30" s="10"/>
      <c r="T30" s="10"/>
      <c r="U30" s="13"/>
      <c r="V30" s="10"/>
      <c r="W30" s="14"/>
      <c r="X30" s="14"/>
      <c r="Y30" s="10"/>
      <c r="Z30" s="10"/>
      <c r="AA30" s="2"/>
      <c r="AB30" s="10"/>
      <c r="AC30" s="10"/>
      <c r="AD30" s="2"/>
      <c r="AE30" s="10"/>
      <c r="AF30" s="10"/>
      <c r="AG30" s="2"/>
      <c r="AH30" s="2"/>
      <c r="AI30" s="2"/>
      <c r="AJ30" s="2"/>
      <c r="AK30" s="2"/>
      <c r="AL30" s="2"/>
      <c r="AM30" s="2"/>
      <c r="AN30" s="2"/>
      <c r="AO30" s="2"/>
      <c r="AP30" s="2"/>
      <c r="AQ30" s="10"/>
      <c r="AR30" s="10"/>
      <c r="AS30" s="10"/>
      <c r="AT30" s="10"/>
      <c r="AU30" s="10"/>
      <c r="AV30" s="10"/>
      <c r="AW30" s="2"/>
    </row>
    <row r="31" spans="1:49" x14ac:dyDescent="0.4">
      <c r="A31" s="2"/>
      <c r="B31" s="2"/>
      <c r="C31" s="2"/>
      <c r="D31" s="169" t="s">
        <v>43</v>
      </c>
      <c r="E31" s="154"/>
      <c r="F31" s="153">
        <f>L17</f>
        <v>84.76</v>
      </c>
      <c r="G31" s="153"/>
      <c r="H31" s="154" t="s">
        <v>34</v>
      </c>
      <c r="I31" s="157">
        <f>Q17</f>
        <v>756000</v>
      </c>
      <c r="J31" s="157"/>
      <c r="K31" s="154" t="s">
        <v>35</v>
      </c>
      <c r="L31" s="153">
        <f>L18</f>
        <v>2.44</v>
      </c>
      <c r="M31" s="153"/>
      <c r="N31" s="154" t="s">
        <v>34</v>
      </c>
      <c r="O31" s="157">
        <f>Q18</f>
        <v>89</v>
      </c>
      <c r="P31" s="157"/>
      <c r="Q31" s="154" t="s">
        <v>35</v>
      </c>
      <c r="R31" s="153">
        <f>L19</f>
        <v>0.3</v>
      </c>
      <c r="S31" s="153"/>
      <c r="T31" s="154" t="s">
        <v>34</v>
      </c>
      <c r="U31" s="157">
        <f>Q19</f>
        <v>101</v>
      </c>
      <c r="V31" s="157"/>
      <c r="W31" s="154" t="s">
        <v>35</v>
      </c>
      <c r="X31" s="153">
        <f>L20</f>
        <v>0</v>
      </c>
      <c r="Y31" s="153"/>
      <c r="Z31" s="154" t="s">
        <v>34</v>
      </c>
      <c r="AA31" s="157">
        <f>Q20</f>
        <v>0</v>
      </c>
      <c r="AB31" s="157"/>
      <c r="AC31" s="158" t="s">
        <v>38</v>
      </c>
      <c r="AD31" s="158"/>
      <c r="AE31" s="153">
        <f>L16</f>
        <v>87.55</v>
      </c>
      <c r="AF31" s="153"/>
      <c r="AG31" s="153"/>
      <c r="AH31" s="153"/>
      <c r="AI31" s="153"/>
      <c r="AJ31" s="153"/>
      <c r="AK31" s="153"/>
      <c r="AL31" s="153"/>
      <c r="AM31" s="153"/>
      <c r="AN31" s="153"/>
      <c r="AO31" s="153"/>
      <c r="AP31" s="2"/>
      <c r="AQ31" s="12" t="s">
        <v>29</v>
      </c>
      <c r="AR31" s="12" t="s">
        <v>30</v>
      </c>
      <c r="AS31" s="12" t="s">
        <v>50</v>
      </c>
      <c r="AT31" s="12" t="s">
        <v>51</v>
      </c>
      <c r="AU31" s="12" t="s">
        <v>52</v>
      </c>
      <c r="AV31" s="10"/>
      <c r="AW31" s="12" t="s">
        <v>53</v>
      </c>
    </row>
    <row r="32" spans="1:49" x14ac:dyDescent="0.4">
      <c r="A32" s="2"/>
      <c r="B32" s="2"/>
      <c r="C32" s="2"/>
      <c r="D32" s="154"/>
      <c r="E32" s="154"/>
      <c r="F32" s="154">
        <v>100</v>
      </c>
      <c r="G32" s="154"/>
      <c r="H32" s="154"/>
      <c r="I32" s="301">
        <f>N17</f>
        <v>540000</v>
      </c>
      <c r="J32" s="301"/>
      <c r="K32" s="154"/>
      <c r="L32" s="154">
        <v>100</v>
      </c>
      <c r="M32" s="154"/>
      <c r="N32" s="154"/>
      <c r="O32" s="155">
        <f>N18</f>
        <v>91</v>
      </c>
      <c r="P32" s="155"/>
      <c r="Q32" s="154"/>
      <c r="R32" s="154">
        <v>100</v>
      </c>
      <c r="S32" s="154"/>
      <c r="T32" s="154"/>
      <c r="U32" s="155">
        <f>N19</f>
        <v>89</v>
      </c>
      <c r="V32" s="155"/>
      <c r="W32" s="154"/>
      <c r="X32" s="154">
        <v>100</v>
      </c>
      <c r="Y32" s="154"/>
      <c r="Z32" s="154"/>
      <c r="AA32" s="155">
        <f>N20</f>
        <v>0</v>
      </c>
      <c r="AB32" s="155"/>
      <c r="AC32" s="158"/>
      <c r="AD32" s="158"/>
      <c r="AE32" s="156">
        <f>L17</f>
        <v>84.76</v>
      </c>
      <c r="AF32" s="156"/>
      <c r="AG32" s="58" t="s">
        <v>35</v>
      </c>
      <c r="AH32" s="159">
        <f>L18</f>
        <v>2.44</v>
      </c>
      <c r="AI32" s="159"/>
      <c r="AJ32" s="58" t="s">
        <v>35</v>
      </c>
      <c r="AK32" s="156">
        <f>L19</f>
        <v>0.3</v>
      </c>
      <c r="AL32" s="156"/>
      <c r="AM32" s="58" t="s">
        <v>35</v>
      </c>
      <c r="AN32" s="156">
        <f>L20</f>
        <v>0</v>
      </c>
      <c r="AO32" s="156"/>
      <c r="AP32" s="2"/>
      <c r="AQ32" s="12">
        <f>IF(F31=0,0,F31/F32*I31/I32)</f>
        <v>1.1866399999999999</v>
      </c>
      <c r="AR32" s="12">
        <f>IF(L31=0,0,L31/L32*O31/O32)</f>
        <v>2.3863736263736262E-2</v>
      </c>
      <c r="AS32" s="12">
        <f>IF(R31=0,0,R31/R32*U31/U32)</f>
        <v>3.4044943820224719E-3</v>
      </c>
      <c r="AT32" s="12">
        <f>IF(X31=0,0,X31/X32*AA31/AA32)</f>
        <v>0</v>
      </c>
      <c r="AU32" s="12">
        <f>IF(AE31=0,0,AE31/(AE32+AH32+AK32+AN32))</f>
        <v>1.0005714285714284</v>
      </c>
      <c r="AV32" s="10"/>
      <c r="AW32" s="12">
        <f>(AQ32+AR32+AS32+AT32)*AU32</f>
        <v>1.2146018924918416</v>
      </c>
    </row>
    <row r="33" spans="1:49" ht="7.5" customHeight="1" x14ac:dyDescent="0.4">
      <c r="A33" s="2"/>
      <c r="B33" s="2"/>
      <c r="C33" s="2"/>
      <c r="D33" s="10"/>
      <c r="E33" s="10"/>
      <c r="F33" s="10"/>
      <c r="G33" s="10"/>
      <c r="H33" s="10"/>
      <c r="I33" s="13"/>
      <c r="J33" s="13"/>
      <c r="K33" s="10"/>
      <c r="L33" s="10"/>
      <c r="M33" s="10"/>
      <c r="N33" s="10"/>
      <c r="O33" s="13"/>
      <c r="P33" s="10"/>
      <c r="Q33" s="10"/>
      <c r="R33" s="10"/>
      <c r="S33" s="10"/>
      <c r="T33" s="10"/>
      <c r="U33" s="13"/>
      <c r="V33" s="10"/>
      <c r="W33" s="14"/>
      <c r="X33" s="14"/>
      <c r="Y33" s="10"/>
      <c r="Z33" s="10"/>
      <c r="AA33" s="2"/>
      <c r="AB33" s="10"/>
      <c r="AC33" s="10"/>
      <c r="AD33" s="2"/>
      <c r="AE33" s="10"/>
      <c r="AF33" s="10"/>
      <c r="AG33" s="2"/>
      <c r="AH33" s="2"/>
      <c r="AI33" s="2"/>
      <c r="AJ33" s="2"/>
      <c r="AK33" s="2"/>
      <c r="AL33" s="2"/>
      <c r="AM33" s="2"/>
      <c r="AN33" s="2"/>
      <c r="AO33" s="2"/>
      <c r="AP33" s="2"/>
      <c r="AQ33" s="10"/>
      <c r="AR33" s="10"/>
      <c r="AS33" s="10"/>
      <c r="AT33" s="10"/>
      <c r="AU33" s="10"/>
      <c r="AV33" s="10"/>
      <c r="AW33" s="2"/>
    </row>
    <row r="34" spans="1:49" ht="18.75" customHeight="1" x14ac:dyDescent="0.4">
      <c r="A34" s="2"/>
      <c r="B34" s="2"/>
      <c r="C34" s="2"/>
      <c r="D34" s="160" t="s">
        <v>35</v>
      </c>
      <c r="E34" s="160"/>
      <c r="F34" s="161">
        <f>L21</f>
        <v>0</v>
      </c>
      <c r="G34" s="161"/>
      <c r="H34" s="160" t="s">
        <v>34</v>
      </c>
      <c r="I34" s="162">
        <f>Q21</f>
        <v>0</v>
      </c>
      <c r="J34" s="162"/>
      <c r="K34" s="2"/>
      <c r="L34" s="2"/>
      <c r="M34" s="163" t="s">
        <v>35</v>
      </c>
      <c r="N34" s="163"/>
      <c r="O34" s="164">
        <v>100</v>
      </c>
      <c r="P34" s="164"/>
      <c r="Q34" s="15" t="s">
        <v>54</v>
      </c>
      <c r="R34" s="165">
        <f>L7</f>
        <v>3.57</v>
      </c>
      <c r="S34" s="165"/>
      <c r="T34" s="15" t="s">
        <v>54</v>
      </c>
      <c r="U34" s="143">
        <f>L11</f>
        <v>8.8800000000000008</v>
      </c>
      <c r="V34" s="143"/>
      <c r="W34" s="15" t="s">
        <v>54</v>
      </c>
      <c r="X34" s="153">
        <f>L16</f>
        <v>87.55</v>
      </c>
      <c r="Y34" s="153"/>
      <c r="Z34" s="15" t="s">
        <v>54</v>
      </c>
      <c r="AA34" s="161">
        <f>L21</f>
        <v>0</v>
      </c>
      <c r="AB34" s="161"/>
      <c r="AC34" s="2"/>
      <c r="AP34" s="8"/>
      <c r="AQ34" s="12" t="s">
        <v>29</v>
      </c>
      <c r="AR34" s="12" t="s">
        <v>30</v>
      </c>
      <c r="AS34" s="12" t="s">
        <v>50</v>
      </c>
      <c r="AT34" s="12" t="s">
        <v>51</v>
      </c>
      <c r="AU34" s="12"/>
      <c r="AV34" s="10"/>
      <c r="AW34" s="12" t="s">
        <v>144</v>
      </c>
    </row>
    <row r="35" spans="1:49" ht="19.5" customHeight="1" x14ac:dyDescent="0.4">
      <c r="A35" s="2"/>
      <c r="B35" s="2"/>
      <c r="C35" s="2"/>
      <c r="D35" s="160"/>
      <c r="E35" s="160"/>
      <c r="F35" s="160">
        <v>100</v>
      </c>
      <c r="G35" s="160"/>
      <c r="H35" s="160"/>
      <c r="I35" s="166">
        <f>N21</f>
        <v>0</v>
      </c>
      <c r="J35" s="166"/>
      <c r="K35" s="2"/>
      <c r="L35" s="2"/>
      <c r="M35" s="163"/>
      <c r="N35" s="163"/>
      <c r="O35" s="167">
        <v>100</v>
      </c>
      <c r="P35" s="167"/>
      <c r="Q35" s="167"/>
      <c r="R35" s="167"/>
      <c r="S35" s="167"/>
      <c r="T35" s="167"/>
      <c r="U35" s="167"/>
      <c r="V35" s="167"/>
      <c r="W35" s="167"/>
      <c r="X35" s="167"/>
      <c r="Y35" s="167"/>
      <c r="Z35" s="167"/>
      <c r="AA35" s="167"/>
      <c r="AB35" s="167"/>
      <c r="AC35" s="2"/>
      <c r="AP35" s="8"/>
      <c r="AQ35" s="12">
        <f>IF(F37=0,0,F37/F38*I37/I38)</f>
        <v>0</v>
      </c>
      <c r="AR35" s="12">
        <f>IF(L37=0,0,L37/L38*O37/O38)</f>
        <v>0</v>
      </c>
      <c r="AS35" s="12">
        <f>IF(R37=0,0,R37/R38*U37/U38)</f>
        <v>0</v>
      </c>
      <c r="AT35" s="12">
        <f>IF(X37=0,0,X37/X38*AA37/AA38)</f>
        <v>0</v>
      </c>
      <c r="AU35" s="12"/>
      <c r="AV35" s="10"/>
      <c r="AW35" s="12">
        <f>(AQ35+AR35+AS35+AT35)</f>
        <v>0</v>
      </c>
    </row>
    <row r="36" spans="1:49" ht="7.5" customHeight="1" thickBot="1" x14ac:dyDescent="0.45"/>
    <row r="37" spans="1:49" ht="18.75" customHeight="1" x14ac:dyDescent="0.4">
      <c r="A37" s="2"/>
      <c r="B37" s="2"/>
      <c r="C37" s="2"/>
      <c r="D37" s="284" t="s">
        <v>145</v>
      </c>
      <c r="E37" s="136"/>
      <c r="F37" s="149">
        <f>F31*AM17</f>
        <v>0</v>
      </c>
      <c r="G37" s="149"/>
      <c r="H37" s="136" t="s">
        <v>34</v>
      </c>
      <c r="I37" s="149">
        <f>IF(AM17=0,0,I31)</f>
        <v>0</v>
      </c>
      <c r="J37" s="149"/>
      <c r="K37" s="136" t="s">
        <v>35</v>
      </c>
      <c r="L37" s="149">
        <f>L31*AM18</f>
        <v>0</v>
      </c>
      <c r="M37" s="149"/>
      <c r="N37" s="136" t="s">
        <v>34</v>
      </c>
      <c r="O37" s="149">
        <f>IF(AM18=0,0,O31)</f>
        <v>0</v>
      </c>
      <c r="P37" s="149"/>
      <c r="Q37" s="136" t="s">
        <v>35</v>
      </c>
      <c r="R37" s="149">
        <f>R31*AM19</f>
        <v>0</v>
      </c>
      <c r="S37" s="149"/>
      <c r="T37" s="136" t="s">
        <v>34</v>
      </c>
      <c r="U37" s="149">
        <f>IF(AM19=0,0,U31)</f>
        <v>0</v>
      </c>
      <c r="V37" s="149"/>
      <c r="W37" s="136" t="s">
        <v>35</v>
      </c>
      <c r="X37" s="149">
        <f>X31*AM20</f>
        <v>0</v>
      </c>
      <c r="Y37" s="149"/>
      <c r="Z37" s="136" t="s">
        <v>34</v>
      </c>
      <c r="AA37" s="149">
        <f>IF(AM20=0,0,AA31)</f>
        <v>0</v>
      </c>
      <c r="AB37" s="149"/>
      <c r="AC37" s="150" t="s">
        <v>152</v>
      </c>
      <c r="AD37" s="150"/>
      <c r="AE37" s="145" t="s">
        <v>151</v>
      </c>
      <c r="AF37" s="145"/>
      <c r="AG37" s="146">
        <f>IF(AW35=0,ROUNDUP(AW38,3-INT(LOG(AW38))),ROUNDUP(AW38,0))</f>
        <v>2143</v>
      </c>
      <c r="AH37" s="146"/>
      <c r="AI37" s="146"/>
      <c r="AJ37" s="146"/>
      <c r="AK37" s="146"/>
      <c r="AL37" s="146"/>
      <c r="AM37" s="147" t="s">
        <v>174</v>
      </c>
      <c r="AN37" s="148"/>
      <c r="AO37" s="148"/>
      <c r="AP37" s="148"/>
      <c r="AQ37" s="12" t="s">
        <v>33</v>
      </c>
      <c r="AR37" s="12"/>
      <c r="AS37" s="12"/>
      <c r="AT37" s="12"/>
      <c r="AU37" s="12" t="s">
        <v>58</v>
      </c>
      <c r="AV37" s="10"/>
      <c r="AW37" s="16" t="s">
        <v>59</v>
      </c>
    </row>
    <row r="38" spans="1:49" ht="18.75" customHeight="1" thickBot="1" x14ac:dyDescent="0.45">
      <c r="A38" s="2"/>
      <c r="B38" s="2"/>
      <c r="C38" s="2"/>
      <c r="D38" s="136"/>
      <c r="E38" s="136"/>
      <c r="F38" s="136">
        <v>100</v>
      </c>
      <c r="G38" s="136"/>
      <c r="H38" s="136"/>
      <c r="I38" s="151">
        <f>IF(AM17=0,0,I32)</f>
        <v>0</v>
      </c>
      <c r="J38" s="151"/>
      <c r="K38" s="136"/>
      <c r="L38" s="136">
        <v>100</v>
      </c>
      <c r="M38" s="136"/>
      <c r="N38" s="136"/>
      <c r="O38" s="152">
        <f>IF(AM18=0,0,O32)</f>
        <v>0</v>
      </c>
      <c r="P38" s="152"/>
      <c r="Q38" s="136"/>
      <c r="R38" s="136">
        <v>100</v>
      </c>
      <c r="S38" s="136"/>
      <c r="T38" s="136"/>
      <c r="U38" s="151">
        <f>IF(AM19=0,0,U32)</f>
        <v>0</v>
      </c>
      <c r="V38" s="151"/>
      <c r="W38" s="136"/>
      <c r="X38" s="136">
        <v>100</v>
      </c>
      <c r="Y38" s="136"/>
      <c r="Z38" s="136"/>
      <c r="AA38" s="152">
        <f>IF(AM20=0,0,AA32)</f>
        <v>0</v>
      </c>
      <c r="AB38" s="152"/>
      <c r="AC38" s="150"/>
      <c r="AD38" s="150"/>
      <c r="AE38" s="145"/>
      <c r="AF38" s="145"/>
      <c r="AG38" s="146"/>
      <c r="AH38" s="146"/>
      <c r="AI38" s="146"/>
      <c r="AJ38" s="146"/>
      <c r="AK38" s="146"/>
      <c r="AL38" s="146"/>
      <c r="AM38" s="148"/>
      <c r="AN38" s="148"/>
      <c r="AO38" s="148"/>
      <c r="AP38" s="148"/>
      <c r="AQ38" s="12">
        <f>IF(F34=0,0,F34/F35*I34/I35)</f>
        <v>0</v>
      </c>
      <c r="AR38" s="12"/>
      <c r="AS38" s="12"/>
      <c r="AT38" s="12"/>
      <c r="AU38" s="12">
        <f>(O34-R34-U34-X34-AA34)/O35</f>
        <v>1.4210854715202004E-16</v>
      </c>
      <c r="AV38" s="10"/>
      <c r="AW38" s="55">
        <f>E23*(AW26+AW29+AW32+AQ38+AU38-AW35)</f>
        <v>2142.0923594516926</v>
      </c>
    </row>
    <row r="39" spans="1:49" ht="18.75" customHeight="1" x14ac:dyDescent="0.4">
      <c r="A39" s="2"/>
      <c r="B39" s="2"/>
      <c r="C39" s="2"/>
      <c r="D39" s="72"/>
      <c r="E39" s="72"/>
      <c r="F39" s="72"/>
      <c r="G39" s="72"/>
      <c r="H39" s="72"/>
      <c r="I39" s="102"/>
      <c r="J39" s="102"/>
      <c r="K39" s="72"/>
      <c r="L39" s="72"/>
      <c r="M39" s="72"/>
      <c r="N39" s="72"/>
      <c r="O39" s="102"/>
      <c r="P39" s="102"/>
      <c r="Q39" s="72"/>
      <c r="R39" s="72"/>
      <c r="S39" s="72"/>
      <c r="T39" s="72"/>
      <c r="U39" s="102"/>
      <c r="V39" s="102"/>
      <c r="W39" s="72"/>
      <c r="X39" s="72"/>
      <c r="Y39" s="72"/>
      <c r="Z39" s="72"/>
      <c r="AA39" s="102"/>
      <c r="AB39" s="102"/>
      <c r="AC39" s="73"/>
      <c r="AD39" s="73"/>
      <c r="AE39" s="72"/>
      <c r="AF39" s="72"/>
      <c r="AG39" s="103"/>
      <c r="AH39" s="103"/>
      <c r="AI39" s="103"/>
      <c r="AJ39" s="103"/>
      <c r="AK39" s="103"/>
      <c r="AL39" s="103"/>
      <c r="AM39" s="72"/>
      <c r="AN39" s="72"/>
      <c r="AO39" s="72"/>
      <c r="AP39" s="72"/>
      <c r="AQ39" s="72"/>
      <c r="AR39" s="72"/>
      <c r="AS39" s="72"/>
      <c r="AT39" s="72"/>
      <c r="AU39" s="72"/>
      <c r="AV39" s="72"/>
      <c r="AW39" s="101"/>
    </row>
    <row r="40" spans="1:49" x14ac:dyDescent="0.4">
      <c r="A40" s="277" t="s">
        <v>186</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17"/>
      <c r="AR40" s="17"/>
      <c r="AS40" s="17"/>
      <c r="AT40" s="17"/>
      <c r="AU40" s="17"/>
      <c r="AV40" s="17"/>
    </row>
    <row r="41" spans="1:49" x14ac:dyDescent="0.4">
      <c r="A41" s="278" t="s">
        <v>188</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row>
    <row r="42" spans="1:49" x14ac:dyDescent="0.4">
      <c r="A42" s="278" t="s">
        <v>187</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row>
  </sheetData>
  <mergeCells count="248">
    <mergeCell ref="A40:AP40"/>
    <mergeCell ref="A41:AP41"/>
    <mergeCell ref="A42:AP42"/>
    <mergeCell ref="X2:Z2"/>
    <mergeCell ref="N2:W2"/>
    <mergeCell ref="N3:W3"/>
    <mergeCell ref="N4:W4"/>
    <mergeCell ref="AB2:AO2"/>
    <mergeCell ref="AB3:AO3"/>
    <mergeCell ref="AB4:AO4"/>
    <mergeCell ref="AM37:AP38"/>
    <mergeCell ref="F38:G38"/>
    <mergeCell ref="I38:J38"/>
    <mergeCell ref="L38:M38"/>
    <mergeCell ref="O38:P38"/>
    <mergeCell ref="R38:S38"/>
    <mergeCell ref="U38:V38"/>
    <mergeCell ref="X38:Y38"/>
    <mergeCell ref="AA38:AB38"/>
    <mergeCell ref="W37:W38"/>
    <mergeCell ref="X37:Y37"/>
    <mergeCell ref="Z37:Z38"/>
    <mergeCell ref="AA37:AB37"/>
    <mergeCell ref="AC37:AD38"/>
    <mergeCell ref="AE37:AF38"/>
    <mergeCell ref="N37:N38"/>
    <mergeCell ref="O37:P37"/>
    <mergeCell ref="AE32:AF32"/>
    <mergeCell ref="AH32:AI32"/>
    <mergeCell ref="AK32:AL32"/>
    <mergeCell ref="D37:E38"/>
    <mergeCell ref="F37:G37"/>
    <mergeCell ref="H37:H38"/>
    <mergeCell ref="I37:J37"/>
    <mergeCell ref="K37:K38"/>
    <mergeCell ref="L37:M37"/>
    <mergeCell ref="O34:P34"/>
    <mergeCell ref="R34:S34"/>
    <mergeCell ref="U34:V34"/>
    <mergeCell ref="AG37:AL38"/>
    <mergeCell ref="Q37:Q38"/>
    <mergeCell ref="R37:S37"/>
    <mergeCell ref="T37:T38"/>
    <mergeCell ref="U37:V37"/>
    <mergeCell ref="AA34:AB34"/>
    <mergeCell ref="F35:G35"/>
    <mergeCell ref="I35:J35"/>
    <mergeCell ref="O35:AB35"/>
    <mergeCell ref="AA32:AB32"/>
    <mergeCell ref="AN32:AO32"/>
    <mergeCell ref="D34:E35"/>
    <mergeCell ref="F34:G34"/>
    <mergeCell ref="H34:H35"/>
    <mergeCell ref="I34:J34"/>
    <mergeCell ref="M34:N35"/>
    <mergeCell ref="Z31:Z32"/>
    <mergeCell ref="AA31:AB31"/>
    <mergeCell ref="AC31:AD32"/>
    <mergeCell ref="AE31:AO31"/>
    <mergeCell ref="F32:G32"/>
    <mergeCell ref="I32:J32"/>
    <mergeCell ref="L32:M32"/>
    <mergeCell ref="O32:P32"/>
    <mergeCell ref="R32:S32"/>
    <mergeCell ref="U32:V32"/>
    <mergeCell ref="Q31:Q32"/>
    <mergeCell ref="R31:S31"/>
    <mergeCell ref="T31:T32"/>
    <mergeCell ref="U31:V31"/>
    <mergeCell ref="W31:W32"/>
    <mergeCell ref="X31:Y31"/>
    <mergeCell ref="X32:Y32"/>
    <mergeCell ref="X34:Y34"/>
    <mergeCell ref="AK29:AL29"/>
    <mergeCell ref="AN29:AO29"/>
    <mergeCell ref="D31:E32"/>
    <mergeCell ref="F31:G31"/>
    <mergeCell ref="H31:H32"/>
    <mergeCell ref="I31:J31"/>
    <mergeCell ref="K31:K32"/>
    <mergeCell ref="L31:M31"/>
    <mergeCell ref="N31:N32"/>
    <mergeCell ref="O31:P31"/>
    <mergeCell ref="F29:G29"/>
    <mergeCell ref="I29:J29"/>
    <mergeCell ref="L29:M29"/>
    <mergeCell ref="O29:P29"/>
    <mergeCell ref="R29:S29"/>
    <mergeCell ref="U29:V29"/>
    <mergeCell ref="W28:W29"/>
    <mergeCell ref="X28:Y28"/>
    <mergeCell ref="Z28:Z29"/>
    <mergeCell ref="AA28:AB28"/>
    <mergeCell ref="AC28:AD29"/>
    <mergeCell ref="AE28:AO28"/>
    <mergeCell ref="X29:Y29"/>
    <mergeCell ref="AA29:AB29"/>
    <mergeCell ref="AE29:AF29"/>
    <mergeCell ref="AH29:AI29"/>
    <mergeCell ref="N28:N29"/>
    <mergeCell ref="O28:P28"/>
    <mergeCell ref="Q28:Q29"/>
    <mergeCell ref="R28:S28"/>
    <mergeCell ref="T28:T29"/>
    <mergeCell ref="U28:V28"/>
    <mergeCell ref="D28:E29"/>
    <mergeCell ref="F28:G28"/>
    <mergeCell ref="H28:H29"/>
    <mergeCell ref="I28:J28"/>
    <mergeCell ref="K28:K29"/>
    <mergeCell ref="L28:M28"/>
    <mergeCell ref="R25:S25"/>
    <mergeCell ref="T25:T26"/>
    <mergeCell ref="U25:V25"/>
    <mergeCell ref="F26:G26"/>
    <mergeCell ref="I26:J26"/>
    <mergeCell ref="L26:M26"/>
    <mergeCell ref="O26:P26"/>
    <mergeCell ref="R26:S26"/>
    <mergeCell ref="D25:E26"/>
    <mergeCell ref="F25:G25"/>
    <mergeCell ref="H25:H26"/>
    <mergeCell ref="I25:J25"/>
    <mergeCell ref="K25:K26"/>
    <mergeCell ref="L25:M25"/>
    <mergeCell ref="N25:N26"/>
    <mergeCell ref="O25:P25"/>
    <mergeCell ref="Q25:Q26"/>
    <mergeCell ref="A23:C23"/>
    <mergeCell ref="E23:G23"/>
    <mergeCell ref="AD20:AF20"/>
    <mergeCell ref="AG20:AI20"/>
    <mergeCell ref="U26:V26"/>
    <mergeCell ref="Y26:Z26"/>
    <mergeCell ref="AB26:AC26"/>
    <mergeCell ref="AE26:AF26"/>
    <mergeCell ref="W25:X26"/>
    <mergeCell ref="Y25:AF25"/>
    <mergeCell ref="C21:J21"/>
    <mergeCell ref="N21:P21"/>
    <mergeCell ref="Q21:S21"/>
    <mergeCell ref="T21:Z21"/>
    <mergeCell ref="C20:J20"/>
    <mergeCell ref="N20:P20"/>
    <mergeCell ref="Q20:S20"/>
    <mergeCell ref="AA20:AC20"/>
    <mergeCell ref="AA21:AL21"/>
    <mergeCell ref="U20:Z20"/>
    <mergeCell ref="C19:J19"/>
    <mergeCell ref="N19:P19"/>
    <mergeCell ref="Q19:S19"/>
    <mergeCell ref="AA19:AC19"/>
    <mergeCell ref="AD19:AF19"/>
    <mergeCell ref="AG19:AI19"/>
    <mergeCell ref="AJ19:AL19"/>
    <mergeCell ref="C18:J18"/>
    <mergeCell ref="N18:P18"/>
    <mergeCell ref="Q18:S18"/>
    <mergeCell ref="AA18:AC18"/>
    <mergeCell ref="U18:Z18"/>
    <mergeCell ref="U19:Z19"/>
    <mergeCell ref="C17:J17"/>
    <mergeCell ref="N17:P17"/>
    <mergeCell ref="Q17:S17"/>
    <mergeCell ref="AA17:AC17"/>
    <mergeCell ref="N16:P16"/>
    <mergeCell ref="Q16:S16"/>
    <mergeCell ref="AD17:AF17"/>
    <mergeCell ref="AG17:AI17"/>
    <mergeCell ref="AJ17:AL17"/>
    <mergeCell ref="U16:Z16"/>
    <mergeCell ref="U17:Z17"/>
    <mergeCell ref="C14:J14"/>
    <mergeCell ref="N14:P14"/>
    <mergeCell ref="Q14:S14"/>
    <mergeCell ref="U14:W14"/>
    <mergeCell ref="X14:Z14"/>
    <mergeCell ref="C15:J15"/>
    <mergeCell ref="N15:P15"/>
    <mergeCell ref="Q15:S15"/>
    <mergeCell ref="U15:W15"/>
    <mergeCell ref="X15:Z15"/>
    <mergeCell ref="U10:W10"/>
    <mergeCell ref="X10:Z10"/>
    <mergeCell ref="C9:J9"/>
    <mergeCell ref="N9:P9"/>
    <mergeCell ref="Q9:S9"/>
    <mergeCell ref="U9:W9"/>
    <mergeCell ref="X9:Z9"/>
    <mergeCell ref="C13:J13"/>
    <mergeCell ref="N13:P13"/>
    <mergeCell ref="Q13:S13"/>
    <mergeCell ref="U13:W13"/>
    <mergeCell ref="X13:Z13"/>
    <mergeCell ref="C12:J12"/>
    <mergeCell ref="N12:P12"/>
    <mergeCell ref="Q12:S12"/>
    <mergeCell ref="U12:W12"/>
    <mergeCell ref="X12:Z12"/>
    <mergeCell ref="N11:P11"/>
    <mergeCell ref="Q11:S11"/>
    <mergeCell ref="Q10:S10"/>
    <mergeCell ref="AM21:AO21"/>
    <mergeCell ref="A2:I3"/>
    <mergeCell ref="D4:G4"/>
    <mergeCell ref="A6:B6"/>
    <mergeCell ref="C6:J6"/>
    <mergeCell ref="K6:M6"/>
    <mergeCell ref="Q6:S6"/>
    <mergeCell ref="K2:M2"/>
    <mergeCell ref="K4:M4"/>
    <mergeCell ref="C8:J8"/>
    <mergeCell ref="N8:P8"/>
    <mergeCell ref="Q8:S8"/>
    <mergeCell ref="N6:P6"/>
    <mergeCell ref="N7:P7"/>
    <mergeCell ref="Q7:S7"/>
    <mergeCell ref="U8:W8"/>
    <mergeCell ref="X8:Z8"/>
    <mergeCell ref="U7:W7"/>
    <mergeCell ref="X7:Z7"/>
    <mergeCell ref="U11:W11"/>
    <mergeCell ref="X11:Z11"/>
    <mergeCell ref="C10:J10"/>
    <mergeCell ref="N10:P10"/>
    <mergeCell ref="U6:Z6"/>
    <mergeCell ref="AM16:AO16"/>
    <mergeCell ref="AM17:AO17"/>
    <mergeCell ref="AM18:AO18"/>
    <mergeCell ref="AM19:AO19"/>
    <mergeCell ref="AM20:AO20"/>
    <mergeCell ref="AA16:AC16"/>
    <mergeCell ref="AA6:AC6"/>
    <mergeCell ref="AB9:AC9"/>
    <mergeCell ref="AB11:AC11"/>
    <mergeCell ref="AD14:AO14"/>
    <mergeCell ref="AB14:AC14"/>
    <mergeCell ref="AA11:AA15"/>
    <mergeCell ref="AD6:AP8"/>
    <mergeCell ref="AD9:AP10"/>
    <mergeCell ref="AD11:AP13"/>
    <mergeCell ref="AD16:AF16"/>
    <mergeCell ref="AG16:AI16"/>
    <mergeCell ref="AJ16:AL16"/>
    <mergeCell ref="AD18:AF18"/>
    <mergeCell ref="AG18:AI18"/>
    <mergeCell ref="AJ18:AL18"/>
    <mergeCell ref="AJ20:AL20"/>
  </mergeCells>
  <phoneticPr fontId="2"/>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2"/>
  <sheetViews>
    <sheetView showGridLines="0" view="pageBreakPreview" zoomScale="73" zoomScaleNormal="73" zoomScaleSheetLayoutView="73" workbookViewId="0">
      <selection activeCell="A2" sqref="A2:I3"/>
    </sheetView>
  </sheetViews>
  <sheetFormatPr defaultRowHeight="18.75" x14ac:dyDescent="0.4"/>
  <cols>
    <col min="1" max="11" width="4.125" style="3" customWidth="1"/>
    <col min="12" max="12" width="7.25" style="3" customWidth="1"/>
    <col min="13" max="41" width="4.125" style="3" customWidth="1"/>
    <col min="42" max="42" width="3.875" style="3" customWidth="1"/>
    <col min="43" max="47" width="7.25" style="3" customWidth="1"/>
    <col min="48" max="48" width="1.375" style="3" customWidth="1"/>
    <col min="49" max="49" width="14.125" style="3" customWidth="1"/>
    <col min="50" max="55" width="9" style="3"/>
    <col min="56" max="56" width="9.375" style="3" bestFit="1" customWidth="1"/>
    <col min="57" max="16384" width="9" style="3"/>
  </cols>
  <sheetData>
    <row r="1" spans="1:44" x14ac:dyDescent="0.4">
      <c r="A1" s="1" t="s">
        <v>190</v>
      </c>
      <c r="H1" s="54" t="s">
        <v>139</v>
      </c>
    </row>
    <row r="2" spans="1:44" ht="18.75" customHeight="1" x14ac:dyDescent="0.4">
      <c r="A2" s="264" t="s">
        <v>141</v>
      </c>
      <c r="B2" s="264"/>
      <c r="C2" s="264"/>
      <c r="D2" s="264"/>
      <c r="E2" s="264"/>
      <c r="F2" s="264"/>
      <c r="G2" s="264"/>
      <c r="H2" s="264"/>
      <c r="I2" s="264"/>
      <c r="J2" s="49"/>
      <c r="K2" s="273" t="s">
        <v>60</v>
      </c>
      <c r="L2" s="273"/>
      <c r="M2" s="273"/>
      <c r="N2" s="317" t="s">
        <v>131</v>
      </c>
      <c r="O2" s="317"/>
      <c r="P2" s="317"/>
      <c r="Q2" s="317"/>
      <c r="R2" s="317"/>
      <c r="S2" s="317"/>
      <c r="T2" s="317"/>
      <c r="U2" s="317"/>
      <c r="V2" s="317"/>
      <c r="W2" s="317"/>
      <c r="X2" s="273" t="s">
        <v>1</v>
      </c>
      <c r="Y2" s="273"/>
      <c r="Z2" s="273"/>
      <c r="AA2" s="5" t="s">
        <v>125</v>
      </c>
      <c r="AB2" s="279" t="s">
        <v>130</v>
      </c>
      <c r="AC2" s="279"/>
      <c r="AD2" s="279"/>
      <c r="AE2" s="279"/>
      <c r="AF2" s="279"/>
      <c r="AG2" s="279"/>
      <c r="AH2" s="279"/>
      <c r="AI2" s="279"/>
      <c r="AJ2" s="279"/>
      <c r="AK2" s="279"/>
      <c r="AL2" s="279"/>
      <c r="AM2" s="279"/>
      <c r="AN2" s="279"/>
      <c r="AO2" s="279"/>
      <c r="AP2" s="2"/>
      <c r="AQ2" s="2"/>
      <c r="AR2" s="2"/>
    </row>
    <row r="3" spans="1:44" x14ac:dyDescent="0.4">
      <c r="A3" s="264"/>
      <c r="B3" s="264"/>
      <c r="C3" s="264"/>
      <c r="D3" s="264"/>
      <c r="E3" s="264"/>
      <c r="F3" s="264"/>
      <c r="G3" s="264"/>
      <c r="H3" s="264"/>
      <c r="I3" s="264"/>
      <c r="J3" s="49"/>
      <c r="L3" s="2"/>
      <c r="M3" s="2"/>
      <c r="N3" s="276" t="s">
        <v>132</v>
      </c>
      <c r="O3" s="276"/>
      <c r="P3" s="276"/>
      <c r="Q3" s="276"/>
      <c r="R3" s="276"/>
      <c r="S3" s="276"/>
      <c r="T3" s="276"/>
      <c r="U3" s="276"/>
      <c r="V3" s="276"/>
      <c r="W3" s="276"/>
      <c r="X3" s="2"/>
      <c r="Y3" s="2"/>
      <c r="Z3" s="2"/>
      <c r="AA3" s="5" t="s">
        <v>126</v>
      </c>
      <c r="AB3" s="280" t="s">
        <v>129</v>
      </c>
      <c r="AC3" s="280"/>
      <c r="AD3" s="280"/>
      <c r="AE3" s="280"/>
      <c r="AF3" s="280"/>
      <c r="AG3" s="280"/>
      <c r="AH3" s="280"/>
      <c r="AI3" s="280"/>
      <c r="AJ3" s="280"/>
      <c r="AK3" s="280"/>
      <c r="AL3" s="280"/>
      <c r="AM3" s="280"/>
      <c r="AN3" s="280"/>
      <c r="AO3" s="280"/>
      <c r="AP3" s="2"/>
      <c r="AQ3" s="2"/>
      <c r="AR3" s="2"/>
    </row>
    <row r="4" spans="1:44" x14ac:dyDescent="0.4">
      <c r="A4" s="2" t="s">
        <v>2</v>
      </c>
      <c r="B4" s="2"/>
      <c r="C4" s="2"/>
      <c r="D4" s="265">
        <v>1661.5</v>
      </c>
      <c r="E4" s="265"/>
      <c r="F4" s="265"/>
      <c r="G4" s="265"/>
      <c r="H4" s="2" t="s">
        <v>3</v>
      </c>
      <c r="I4" s="2"/>
      <c r="J4" s="2"/>
      <c r="K4" s="273" t="s">
        <v>62</v>
      </c>
      <c r="L4" s="273"/>
      <c r="M4" s="273"/>
      <c r="N4" s="276"/>
      <c r="O4" s="276"/>
      <c r="P4" s="276"/>
      <c r="Q4" s="276"/>
      <c r="R4" s="276"/>
      <c r="S4" s="276"/>
      <c r="T4" s="276"/>
      <c r="U4" s="276"/>
      <c r="V4" s="276"/>
      <c r="W4" s="276"/>
      <c r="X4" s="2"/>
      <c r="Y4" s="2"/>
      <c r="Z4" s="2"/>
      <c r="AA4" s="7" t="s">
        <v>127</v>
      </c>
      <c r="AB4" s="280" t="s">
        <v>128</v>
      </c>
      <c r="AC4" s="280"/>
      <c r="AD4" s="280"/>
      <c r="AE4" s="280"/>
      <c r="AF4" s="280"/>
      <c r="AG4" s="280"/>
      <c r="AH4" s="280"/>
      <c r="AI4" s="280"/>
      <c r="AJ4" s="280"/>
      <c r="AK4" s="280"/>
      <c r="AL4" s="280"/>
      <c r="AM4" s="280"/>
      <c r="AN4" s="280"/>
      <c r="AO4" s="280"/>
      <c r="AP4" s="2"/>
      <c r="AQ4" s="2"/>
      <c r="AR4" s="2"/>
    </row>
    <row r="5" spans="1:44" ht="10.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N5" s="2"/>
      <c r="AO5" s="2"/>
      <c r="AP5" s="2"/>
      <c r="AQ5" s="2"/>
    </row>
    <row r="6" spans="1:44" ht="18.75" customHeight="1" x14ac:dyDescent="0.4">
      <c r="A6" s="266"/>
      <c r="B6" s="267"/>
      <c r="C6" s="125" t="s">
        <v>4</v>
      </c>
      <c r="D6" s="126"/>
      <c r="E6" s="126"/>
      <c r="F6" s="126"/>
      <c r="G6" s="126"/>
      <c r="H6" s="126"/>
      <c r="I6" s="126"/>
      <c r="J6" s="127"/>
      <c r="K6" s="268" t="s">
        <v>65</v>
      </c>
      <c r="L6" s="167"/>
      <c r="M6" s="269"/>
      <c r="N6" s="125" t="s">
        <v>66</v>
      </c>
      <c r="O6" s="126"/>
      <c r="P6" s="127"/>
      <c r="Q6" s="270" t="s">
        <v>115</v>
      </c>
      <c r="R6" s="271"/>
      <c r="S6" s="272"/>
      <c r="T6" s="2"/>
      <c r="U6" s="119" t="s">
        <v>5</v>
      </c>
      <c r="V6" s="119"/>
      <c r="W6" s="119"/>
      <c r="X6" s="119"/>
      <c r="Y6" s="119"/>
      <c r="Z6" s="119"/>
      <c r="AA6" s="282" t="s">
        <v>162</v>
      </c>
      <c r="AB6" s="282"/>
      <c r="AC6" s="282"/>
      <c r="AD6" s="121" t="s">
        <v>164</v>
      </c>
      <c r="AE6" s="121"/>
      <c r="AF6" s="121"/>
      <c r="AG6" s="121"/>
      <c r="AH6" s="121"/>
      <c r="AI6" s="121"/>
      <c r="AJ6" s="121"/>
      <c r="AK6" s="121"/>
      <c r="AL6" s="121"/>
      <c r="AM6" s="121"/>
      <c r="AN6" s="121"/>
      <c r="AO6" s="121"/>
      <c r="AP6" s="121"/>
      <c r="AQ6" s="2"/>
    </row>
    <row r="7" spans="1:44" ht="20.25" customHeight="1" x14ac:dyDescent="0.4">
      <c r="A7" s="29" t="s">
        <v>6</v>
      </c>
      <c r="B7" s="32"/>
      <c r="C7" s="30" t="s">
        <v>7</v>
      </c>
      <c r="D7" s="33"/>
      <c r="E7" s="33"/>
      <c r="F7" s="33"/>
      <c r="G7" s="33"/>
      <c r="H7" s="33"/>
      <c r="I7" s="33"/>
      <c r="J7" s="33"/>
      <c r="K7" s="74"/>
      <c r="L7" s="84">
        <v>3.34</v>
      </c>
      <c r="M7" s="71"/>
      <c r="N7" s="257"/>
      <c r="O7" s="258"/>
      <c r="P7" s="259"/>
      <c r="Q7" s="257"/>
      <c r="R7" s="258"/>
      <c r="S7" s="260"/>
      <c r="T7" s="43" t="s">
        <v>180</v>
      </c>
      <c r="U7" s="261" t="s">
        <v>161</v>
      </c>
      <c r="V7" s="262"/>
      <c r="W7" s="262"/>
      <c r="X7" s="261" t="s">
        <v>17</v>
      </c>
      <c r="Y7" s="262"/>
      <c r="Z7" s="263"/>
      <c r="AD7" s="121"/>
      <c r="AE7" s="121"/>
      <c r="AF7" s="121"/>
      <c r="AG7" s="121"/>
      <c r="AH7" s="121"/>
      <c r="AI7" s="121"/>
      <c r="AJ7" s="121"/>
      <c r="AK7" s="121"/>
      <c r="AL7" s="121"/>
      <c r="AM7" s="121"/>
      <c r="AN7" s="121"/>
      <c r="AO7" s="121"/>
      <c r="AP7" s="121"/>
      <c r="AQ7" s="2"/>
    </row>
    <row r="8" spans="1:44" ht="18.75" customHeight="1" x14ac:dyDescent="0.4">
      <c r="A8" s="30"/>
      <c r="B8" s="39" t="s">
        <v>8</v>
      </c>
      <c r="C8" s="213" t="s">
        <v>112</v>
      </c>
      <c r="D8" s="214"/>
      <c r="E8" s="214"/>
      <c r="F8" s="214"/>
      <c r="G8" s="214"/>
      <c r="H8" s="214"/>
      <c r="I8" s="214"/>
      <c r="J8" s="214"/>
      <c r="K8" s="75"/>
      <c r="L8" s="85">
        <v>1.81</v>
      </c>
      <c r="M8" s="68"/>
      <c r="N8" s="215">
        <v>40100</v>
      </c>
      <c r="O8" s="216"/>
      <c r="P8" s="217"/>
      <c r="Q8" s="215">
        <v>41100</v>
      </c>
      <c r="R8" s="216"/>
      <c r="S8" s="218"/>
      <c r="T8" s="40" t="s">
        <v>8</v>
      </c>
      <c r="U8" s="318"/>
      <c r="V8" s="319"/>
      <c r="W8" s="320"/>
      <c r="X8" s="321"/>
      <c r="Y8" s="322"/>
      <c r="Z8" s="323"/>
      <c r="AA8" s="9"/>
      <c r="AB8" s="64"/>
      <c r="AC8" s="64"/>
      <c r="AD8" s="121"/>
      <c r="AE8" s="121"/>
      <c r="AF8" s="121"/>
      <c r="AG8" s="121"/>
      <c r="AH8" s="121"/>
      <c r="AI8" s="121"/>
      <c r="AJ8" s="121"/>
      <c r="AK8" s="121"/>
      <c r="AL8" s="121"/>
      <c r="AM8" s="121"/>
      <c r="AN8" s="121"/>
      <c r="AO8" s="121"/>
      <c r="AP8" s="121"/>
      <c r="AQ8" s="2"/>
    </row>
    <row r="9" spans="1:44" ht="18.75" customHeight="1" x14ac:dyDescent="0.4">
      <c r="A9" s="30"/>
      <c r="B9" s="39" t="s">
        <v>10</v>
      </c>
      <c r="C9" s="196" t="s">
        <v>113</v>
      </c>
      <c r="D9" s="197"/>
      <c r="E9" s="197"/>
      <c r="F9" s="197"/>
      <c r="G9" s="197"/>
      <c r="H9" s="197"/>
      <c r="I9" s="197"/>
      <c r="J9" s="197"/>
      <c r="K9" s="76"/>
      <c r="L9" s="86">
        <v>0.5</v>
      </c>
      <c r="M9" s="66"/>
      <c r="N9" s="198">
        <v>11000</v>
      </c>
      <c r="O9" s="199"/>
      <c r="P9" s="200"/>
      <c r="Q9" s="198">
        <v>11400</v>
      </c>
      <c r="R9" s="199"/>
      <c r="S9" s="201"/>
      <c r="T9" s="42" t="s">
        <v>10</v>
      </c>
      <c r="U9" s="324"/>
      <c r="V9" s="325"/>
      <c r="W9" s="326"/>
      <c r="X9" s="327"/>
      <c r="Y9" s="328"/>
      <c r="Z9" s="329"/>
      <c r="AA9" s="9"/>
      <c r="AB9" s="283" t="s">
        <v>165</v>
      </c>
      <c r="AC9" s="283"/>
      <c r="AD9" s="121" t="s">
        <v>175</v>
      </c>
      <c r="AE9" s="121"/>
      <c r="AF9" s="121"/>
      <c r="AG9" s="121"/>
      <c r="AH9" s="121"/>
      <c r="AI9" s="121"/>
      <c r="AJ9" s="121"/>
      <c r="AK9" s="121"/>
      <c r="AL9" s="121"/>
      <c r="AM9" s="121"/>
      <c r="AN9" s="121"/>
      <c r="AO9" s="121"/>
      <c r="AP9" s="121"/>
      <c r="AQ9" s="2"/>
    </row>
    <row r="10" spans="1:44" ht="18.75" customHeight="1" x14ac:dyDescent="0.4">
      <c r="A10" s="31"/>
      <c r="B10" s="39" t="s">
        <v>12</v>
      </c>
      <c r="C10" s="184" t="s">
        <v>114</v>
      </c>
      <c r="D10" s="185"/>
      <c r="E10" s="185"/>
      <c r="F10" s="185"/>
      <c r="G10" s="185"/>
      <c r="H10" s="185"/>
      <c r="I10" s="185"/>
      <c r="J10" s="185"/>
      <c r="K10" s="77"/>
      <c r="L10" s="87">
        <v>0.5</v>
      </c>
      <c r="M10" s="69"/>
      <c r="N10" s="186">
        <v>11900</v>
      </c>
      <c r="O10" s="187"/>
      <c r="P10" s="188"/>
      <c r="Q10" s="186">
        <v>12400</v>
      </c>
      <c r="R10" s="187"/>
      <c r="S10" s="189"/>
      <c r="T10" s="44" t="s">
        <v>12</v>
      </c>
      <c r="U10" s="330"/>
      <c r="V10" s="331"/>
      <c r="W10" s="331"/>
      <c r="X10" s="332"/>
      <c r="Y10" s="333"/>
      <c r="Z10" s="334"/>
      <c r="AA10" s="9"/>
      <c r="AB10" s="64"/>
      <c r="AC10" s="64"/>
      <c r="AD10" s="121"/>
      <c r="AE10" s="121"/>
      <c r="AF10" s="121"/>
      <c r="AG10" s="121"/>
      <c r="AH10" s="121"/>
      <c r="AI10" s="121"/>
      <c r="AJ10" s="121"/>
      <c r="AK10" s="121"/>
      <c r="AL10" s="121"/>
      <c r="AM10" s="121"/>
      <c r="AN10" s="121"/>
      <c r="AO10" s="121"/>
      <c r="AP10" s="121"/>
      <c r="AQ10" s="2"/>
    </row>
    <row r="11" spans="1:44" ht="18.75" customHeight="1" x14ac:dyDescent="0.4">
      <c r="A11" s="25" t="s">
        <v>15</v>
      </c>
      <c r="B11" s="27"/>
      <c r="C11" s="25" t="s">
        <v>16</v>
      </c>
      <c r="D11" s="27"/>
      <c r="E11" s="27"/>
      <c r="F11" s="27"/>
      <c r="G11" s="27"/>
      <c r="H11" s="27"/>
      <c r="I11" s="27"/>
      <c r="J11" s="27"/>
      <c r="K11" s="78"/>
      <c r="L11" s="88">
        <v>8.33</v>
      </c>
      <c r="M11" s="70"/>
      <c r="N11" s="311"/>
      <c r="O11" s="312"/>
      <c r="P11" s="313"/>
      <c r="Q11" s="311"/>
      <c r="R11" s="312"/>
      <c r="S11" s="314"/>
      <c r="T11" s="37" t="s">
        <v>182</v>
      </c>
      <c r="U11" s="251" t="s">
        <v>161</v>
      </c>
      <c r="V11" s="252"/>
      <c r="W11" s="252"/>
      <c r="X11" s="251" t="s">
        <v>17</v>
      </c>
      <c r="Y11" s="252"/>
      <c r="Z11" s="253"/>
      <c r="AA11" s="120" t="s">
        <v>14</v>
      </c>
      <c r="AB11" s="283" t="s">
        <v>167</v>
      </c>
      <c r="AC11" s="283"/>
      <c r="AD11" s="122" t="s">
        <v>176</v>
      </c>
      <c r="AE11" s="122"/>
      <c r="AF11" s="122"/>
      <c r="AG11" s="122"/>
      <c r="AH11" s="122"/>
      <c r="AI11" s="122"/>
      <c r="AJ11" s="122"/>
      <c r="AK11" s="122"/>
      <c r="AL11" s="122"/>
      <c r="AM11" s="122"/>
      <c r="AN11" s="122"/>
      <c r="AO11" s="122"/>
      <c r="AP11" s="122"/>
      <c r="AQ11" s="2"/>
    </row>
    <row r="12" spans="1:44" ht="18.75" customHeight="1" x14ac:dyDescent="0.4">
      <c r="A12" s="25"/>
      <c r="B12" s="34" t="s">
        <v>18</v>
      </c>
      <c r="C12" s="213" t="s">
        <v>116</v>
      </c>
      <c r="D12" s="214"/>
      <c r="E12" s="214"/>
      <c r="F12" s="214"/>
      <c r="G12" s="214"/>
      <c r="H12" s="214"/>
      <c r="I12" s="214"/>
      <c r="J12" s="214"/>
      <c r="K12" s="75"/>
      <c r="L12" s="85">
        <v>3.01</v>
      </c>
      <c r="M12" s="68"/>
      <c r="N12" s="215">
        <v>19200</v>
      </c>
      <c r="O12" s="216"/>
      <c r="P12" s="217"/>
      <c r="Q12" s="363">
        <f>U12*(1+X12)</f>
        <v>22440</v>
      </c>
      <c r="R12" s="364"/>
      <c r="S12" s="365"/>
      <c r="T12" s="45" t="s">
        <v>18</v>
      </c>
      <c r="U12" s="384">
        <v>18700</v>
      </c>
      <c r="V12" s="385"/>
      <c r="W12" s="386"/>
      <c r="X12" s="387">
        <v>0.2</v>
      </c>
      <c r="Y12" s="388"/>
      <c r="Z12" s="389"/>
      <c r="AA12" s="120"/>
      <c r="AB12" s="64"/>
      <c r="AC12" s="64"/>
      <c r="AD12" s="122"/>
      <c r="AE12" s="122"/>
      <c r="AF12" s="122"/>
      <c r="AG12" s="122"/>
      <c r="AH12" s="122"/>
      <c r="AI12" s="122"/>
      <c r="AJ12" s="122"/>
      <c r="AK12" s="122"/>
      <c r="AL12" s="122"/>
      <c r="AM12" s="122"/>
      <c r="AN12" s="122"/>
      <c r="AO12" s="122"/>
      <c r="AP12" s="122"/>
      <c r="AQ12" s="2"/>
    </row>
    <row r="13" spans="1:44" ht="18.75" customHeight="1" x14ac:dyDescent="0.4">
      <c r="A13" s="25"/>
      <c r="B13" s="34" t="s">
        <v>19</v>
      </c>
      <c r="C13" s="196" t="s">
        <v>117</v>
      </c>
      <c r="D13" s="197"/>
      <c r="E13" s="197"/>
      <c r="F13" s="197"/>
      <c r="G13" s="197"/>
      <c r="H13" s="197"/>
      <c r="I13" s="197"/>
      <c r="J13" s="197"/>
      <c r="K13" s="76"/>
      <c r="L13" s="86">
        <v>1.72</v>
      </c>
      <c r="M13" s="66"/>
      <c r="N13" s="198">
        <v>22000</v>
      </c>
      <c r="O13" s="199"/>
      <c r="P13" s="200"/>
      <c r="Q13" s="375">
        <f>U13*(1+X13)</f>
        <v>26640</v>
      </c>
      <c r="R13" s="376"/>
      <c r="S13" s="377"/>
      <c r="T13" s="42" t="s">
        <v>19</v>
      </c>
      <c r="U13" s="378">
        <v>22200</v>
      </c>
      <c r="V13" s="379"/>
      <c r="W13" s="380"/>
      <c r="X13" s="381">
        <v>0.2</v>
      </c>
      <c r="Y13" s="382"/>
      <c r="Z13" s="383"/>
      <c r="AA13" s="120"/>
      <c r="AB13" s="64"/>
      <c r="AC13" s="64"/>
      <c r="AD13" s="122"/>
      <c r="AE13" s="122"/>
      <c r="AF13" s="122"/>
      <c r="AG13" s="122"/>
      <c r="AH13" s="122"/>
      <c r="AI13" s="122"/>
      <c r="AJ13" s="122"/>
      <c r="AK13" s="122"/>
      <c r="AL13" s="122"/>
      <c r="AM13" s="122"/>
      <c r="AN13" s="122"/>
      <c r="AO13" s="122"/>
      <c r="AP13" s="122"/>
      <c r="AQ13" s="2"/>
    </row>
    <row r="14" spans="1:44" ht="18.75" customHeight="1" x14ac:dyDescent="0.4">
      <c r="A14" s="25"/>
      <c r="B14" s="34" t="s">
        <v>20</v>
      </c>
      <c r="C14" s="196" t="s">
        <v>118</v>
      </c>
      <c r="D14" s="197"/>
      <c r="E14" s="197"/>
      <c r="F14" s="197"/>
      <c r="G14" s="197"/>
      <c r="H14" s="197"/>
      <c r="I14" s="197"/>
      <c r="J14" s="197"/>
      <c r="K14" s="76"/>
      <c r="L14" s="86">
        <v>1.67</v>
      </c>
      <c r="M14" s="66"/>
      <c r="N14" s="198">
        <v>21600</v>
      </c>
      <c r="O14" s="199"/>
      <c r="P14" s="200"/>
      <c r="Q14" s="375">
        <f>U14*(1+X14)</f>
        <v>26520</v>
      </c>
      <c r="R14" s="376"/>
      <c r="S14" s="377"/>
      <c r="T14" s="42" t="s">
        <v>20</v>
      </c>
      <c r="U14" s="390">
        <v>22100</v>
      </c>
      <c r="V14" s="391"/>
      <c r="W14" s="391"/>
      <c r="X14" s="392">
        <v>0.2</v>
      </c>
      <c r="Y14" s="393"/>
      <c r="Z14" s="394"/>
      <c r="AA14" s="120"/>
      <c r="AB14" s="283" t="s">
        <v>168</v>
      </c>
      <c r="AC14" s="283"/>
      <c r="AD14" s="121" t="s">
        <v>170</v>
      </c>
      <c r="AE14" s="121"/>
      <c r="AF14" s="121"/>
      <c r="AG14" s="121"/>
      <c r="AH14" s="121"/>
      <c r="AI14" s="121"/>
      <c r="AJ14" s="121"/>
      <c r="AK14" s="121"/>
      <c r="AL14" s="121"/>
      <c r="AM14" s="121"/>
      <c r="AN14" s="121"/>
      <c r="AO14" s="121"/>
      <c r="AP14" s="64"/>
      <c r="AQ14" s="2"/>
    </row>
    <row r="15" spans="1:44" ht="18.75" customHeight="1" x14ac:dyDescent="0.4">
      <c r="A15" s="26"/>
      <c r="B15" s="34" t="s">
        <v>21</v>
      </c>
      <c r="C15" s="184" t="s">
        <v>119</v>
      </c>
      <c r="D15" s="185"/>
      <c r="E15" s="185"/>
      <c r="F15" s="185"/>
      <c r="G15" s="185"/>
      <c r="H15" s="185"/>
      <c r="I15" s="185"/>
      <c r="J15" s="185"/>
      <c r="K15" s="77"/>
      <c r="L15" s="87">
        <v>0.6</v>
      </c>
      <c r="M15" s="69"/>
      <c r="N15" s="186">
        <v>23300</v>
      </c>
      <c r="O15" s="187"/>
      <c r="P15" s="188"/>
      <c r="Q15" s="395">
        <f>U15*(1+X15)</f>
        <v>26880</v>
      </c>
      <c r="R15" s="396"/>
      <c r="S15" s="397"/>
      <c r="T15" s="41" t="s">
        <v>21</v>
      </c>
      <c r="U15" s="398">
        <v>22400</v>
      </c>
      <c r="V15" s="399"/>
      <c r="W15" s="400"/>
      <c r="X15" s="401">
        <v>0.2</v>
      </c>
      <c r="Y15" s="402"/>
      <c r="Z15" s="403"/>
      <c r="AA15" s="120"/>
      <c r="AP15" s="2"/>
      <c r="AQ15" s="2"/>
    </row>
    <row r="16" spans="1:44" x14ac:dyDescent="0.4">
      <c r="A16" s="59" t="s">
        <v>24</v>
      </c>
      <c r="B16" s="60"/>
      <c r="C16" s="59" t="s">
        <v>25</v>
      </c>
      <c r="D16" s="60"/>
      <c r="E16" s="60"/>
      <c r="F16" s="60"/>
      <c r="G16" s="60"/>
      <c r="H16" s="60"/>
      <c r="I16" s="60"/>
      <c r="J16" s="60"/>
      <c r="K16" s="79"/>
      <c r="L16" s="89">
        <v>88.33</v>
      </c>
      <c r="M16" s="67"/>
      <c r="N16" s="356"/>
      <c r="O16" s="357"/>
      <c r="P16" s="358"/>
      <c r="Q16" s="356"/>
      <c r="R16" s="357"/>
      <c r="S16" s="359"/>
      <c r="T16" s="63" t="s">
        <v>183</v>
      </c>
      <c r="U16" s="128" t="s">
        <v>26</v>
      </c>
      <c r="V16" s="113"/>
      <c r="W16" s="113"/>
      <c r="X16" s="113"/>
      <c r="Y16" s="113"/>
      <c r="Z16" s="129"/>
      <c r="AA16" s="112" t="s">
        <v>109</v>
      </c>
      <c r="AB16" s="113"/>
      <c r="AC16" s="114"/>
      <c r="AD16" s="209" t="s">
        <v>27</v>
      </c>
      <c r="AE16" s="209"/>
      <c r="AF16" s="209"/>
      <c r="AG16" s="209" t="s">
        <v>28</v>
      </c>
      <c r="AH16" s="209"/>
      <c r="AI16" s="209"/>
      <c r="AJ16" s="209" t="s">
        <v>161</v>
      </c>
      <c r="AK16" s="209"/>
      <c r="AL16" s="281"/>
      <c r="AM16" s="113" t="s">
        <v>143</v>
      </c>
      <c r="AN16" s="113"/>
      <c r="AO16" s="114"/>
      <c r="AP16" s="2"/>
      <c r="AQ16" s="2"/>
    </row>
    <row r="17" spans="1:49" x14ac:dyDescent="0.4">
      <c r="A17" s="59"/>
      <c r="B17" s="61" t="s">
        <v>29</v>
      </c>
      <c r="C17" s="213" t="s">
        <v>120</v>
      </c>
      <c r="D17" s="214"/>
      <c r="E17" s="214"/>
      <c r="F17" s="214"/>
      <c r="G17" s="214"/>
      <c r="H17" s="214"/>
      <c r="I17" s="214"/>
      <c r="J17" s="214"/>
      <c r="K17" s="75"/>
      <c r="L17" s="85">
        <v>85.57</v>
      </c>
      <c r="M17" s="68"/>
      <c r="N17" s="215">
        <v>11300</v>
      </c>
      <c r="O17" s="216"/>
      <c r="P17" s="217"/>
      <c r="Q17" s="215">
        <v>11500</v>
      </c>
      <c r="R17" s="216"/>
      <c r="S17" s="218"/>
      <c r="T17" s="45" t="s">
        <v>29</v>
      </c>
      <c r="U17" s="302"/>
      <c r="V17" s="303"/>
      <c r="W17" s="303"/>
      <c r="X17" s="303"/>
      <c r="Y17" s="303"/>
      <c r="Z17" s="304"/>
      <c r="AA17" s="315"/>
      <c r="AB17" s="315"/>
      <c r="AC17" s="316"/>
      <c r="AD17" s="337"/>
      <c r="AE17" s="337"/>
      <c r="AF17" s="337"/>
      <c r="AG17" s="338"/>
      <c r="AH17" s="338"/>
      <c r="AI17" s="338"/>
      <c r="AJ17" s="337"/>
      <c r="AK17" s="337"/>
      <c r="AL17" s="339"/>
      <c r="AM17" s="136"/>
      <c r="AN17" s="136"/>
      <c r="AO17" s="137"/>
      <c r="AP17" s="2"/>
      <c r="AQ17" s="2"/>
    </row>
    <row r="18" spans="1:49" x14ac:dyDescent="0.4">
      <c r="A18" s="59"/>
      <c r="B18" s="61" t="s">
        <v>30</v>
      </c>
      <c r="C18" s="196" t="s">
        <v>121</v>
      </c>
      <c r="D18" s="197"/>
      <c r="E18" s="197"/>
      <c r="F18" s="197"/>
      <c r="G18" s="197"/>
      <c r="H18" s="197"/>
      <c r="I18" s="197"/>
      <c r="J18" s="197"/>
      <c r="K18" s="76"/>
      <c r="L18" s="86">
        <v>2.35</v>
      </c>
      <c r="M18" s="66"/>
      <c r="N18" s="198">
        <v>91</v>
      </c>
      <c r="O18" s="199"/>
      <c r="P18" s="200"/>
      <c r="Q18" s="198">
        <v>91</v>
      </c>
      <c r="R18" s="199"/>
      <c r="S18" s="201"/>
      <c r="T18" s="42" t="s">
        <v>30</v>
      </c>
      <c r="U18" s="305"/>
      <c r="V18" s="306"/>
      <c r="W18" s="306"/>
      <c r="X18" s="306"/>
      <c r="Y18" s="306"/>
      <c r="Z18" s="307"/>
      <c r="AA18" s="335"/>
      <c r="AB18" s="335"/>
      <c r="AC18" s="336"/>
      <c r="AD18" s="345"/>
      <c r="AE18" s="345"/>
      <c r="AF18" s="345"/>
      <c r="AG18" s="341"/>
      <c r="AH18" s="341"/>
      <c r="AI18" s="341"/>
      <c r="AJ18" s="345"/>
      <c r="AK18" s="345"/>
      <c r="AL18" s="346"/>
      <c r="AM18" s="107"/>
      <c r="AN18" s="108"/>
      <c r="AO18" s="109"/>
      <c r="AP18" s="2"/>
      <c r="AQ18" s="2"/>
    </row>
    <row r="19" spans="1:49" x14ac:dyDescent="0.4">
      <c r="A19" s="59"/>
      <c r="B19" s="61" t="s">
        <v>31</v>
      </c>
      <c r="C19" s="196" t="s">
        <v>122</v>
      </c>
      <c r="D19" s="197"/>
      <c r="E19" s="197"/>
      <c r="F19" s="197"/>
      <c r="G19" s="197"/>
      <c r="H19" s="197"/>
      <c r="I19" s="197"/>
      <c r="J19" s="197"/>
      <c r="K19" s="76"/>
      <c r="L19" s="86">
        <v>0.35</v>
      </c>
      <c r="M19" s="66"/>
      <c r="N19" s="198">
        <v>107</v>
      </c>
      <c r="O19" s="199"/>
      <c r="P19" s="200"/>
      <c r="Q19" s="198">
        <v>86.5</v>
      </c>
      <c r="R19" s="199"/>
      <c r="S19" s="201"/>
      <c r="T19" s="46" t="s">
        <v>31</v>
      </c>
      <c r="U19" s="305"/>
      <c r="V19" s="306"/>
      <c r="W19" s="306"/>
      <c r="X19" s="306"/>
      <c r="Y19" s="306"/>
      <c r="Z19" s="307"/>
      <c r="AA19" s="335"/>
      <c r="AB19" s="335"/>
      <c r="AC19" s="336"/>
      <c r="AD19" s="340"/>
      <c r="AE19" s="340"/>
      <c r="AF19" s="340"/>
      <c r="AG19" s="341"/>
      <c r="AH19" s="341"/>
      <c r="AI19" s="341"/>
      <c r="AJ19" s="340"/>
      <c r="AK19" s="340"/>
      <c r="AL19" s="360"/>
      <c r="AM19" s="107"/>
      <c r="AN19" s="108"/>
      <c r="AO19" s="109"/>
      <c r="AP19" s="2"/>
      <c r="AQ19" s="2"/>
    </row>
    <row r="20" spans="1:49" x14ac:dyDescent="0.4">
      <c r="A20" s="62"/>
      <c r="B20" s="61" t="s">
        <v>32</v>
      </c>
      <c r="C20" s="184" t="s">
        <v>123</v>
      </c>
      <c r="D20" s="185"/>
      <c r="E20" s="185"/>
      <c r="F20" s="185"/>
      <c r="G20" s="185"/>
      <c r="H20" s="185"/>
      <c r="I20" s="185"/>
      <c r="J20" s="185"/>
      <c r="K20" s="83"/>
      <c r="L20" s="87">
        <v>0</v>
      </c>
      <c r="M20" s="69"/>
      <c r="N20" s="186">
        <v>0</v>
      </c>
      <c r="O20" s="187"/>
      <c r="P20" s="188"/>
      <c r="Q20" s="186">
        <v>0</v>
      </c>
      <c r="R20" s="187"/>
      <c r="S20" s="189"/>
      <c r="T20" s="44" t="s">
        <v>32</v>
      </c>
      <c r="U20" s="308"/>
      <c r="V20" s="309"/>
      <c r="W20" s="309"/>
      <c r="X20" s="309"/>
      <c r="Y20" s="309"/>
      <c r="Z20" s="310"/>
      <c r="AA20" s="361"/>
      <c r="AB20" s="361"/>
      <c r="AC20" s="362"/>
      <c r="AD20" s="342"/>
      <c r="AE20" s="342"/>
      <c r="AF20" s="342"/>
      <c r="AG20" s="343"/>
      <c r="AH20" s="343"/>
      <c r="AI20" s="343"/>
      <c r="AJ20" s="342"/>
      <c r="AK20" s="342"/>
      <c r="AL20" s="344"/>
      <c r="AM20" s="110"/>
      <c r="AN20" s="110"/>
      <c r="AO20" s="111"/>
      <c r="AP20" s="2"/>
      <c r="AQ20" s="2"/>
    </row>
    <row r="21" spans="1:49" x14ac:dyDescent="0.4">
      <c r="A21" s="35" t="s">
        <v>33</v>
      </c>
      <c r="B21" s="36"/>
      <c r="C21" s="178" t="s">
        <v>67</v>
      </c>
      <c r="D21" s="179"/>
      <c r="E21" s="179"/>
      <c r="F21" s="179"/>
      <c r="G21" s="179"/>
      <c r="H21" s="179"/>
      <c r="I21" s="179"/>
      <c r="J21" s="180"/>
      <c r="K21" s="80"/>
      <c r="L21" s="90">
        <v>0</v>
      </c>
      <c r="M21" s="65"/>
      <c r="N21" s="181">
        <v>0</v>
      </c>
      <c r="O21" s="182"/>
      <c r="P21" s="183"/>
      <c r="Q21" s="181">
        <v>0</v>
      </c>
      <c r="R21" s="182"/>
      <c r="S21" s="183"/>
      <c r="T21" s="115" t="s">
        <v>22</v>
      </c>
      <c r="U21" s="116"/>
      <c r="V21" s="116"/>
      <c r="W21" s="116"/>
      <c r="X21" s="116"/>
      <c r="Y21" s="116"/>
      <c r="Z21" s="116"/>
      <c r="AA21" s="117" t="s">
        <v>23</v>
      </c>
      <c r="AB21" s="117"/>
      <c r="AC21" s="117"/>
      <c r="AD21" s="117"/>
      <c r="AE21" s="117"/>
      <c r="AF21" s="117"/>
      <c r="AG21" s="117"/>
      <c r="AH21" s="117"/>
      <c r="AI21" s="117"/>
      <c r="AJ21" s="117"/>
      <c r="AK21" s="117"/>
      <c r="AL21" s="117"/>
      <c r="AM21" s="118" t="s">
        <v>142</v>
      </c>
      <c r="AN21" s="118"/>
      <c r="AO21" s="118"/>
      <c r="AP21" s="98"/>
      <c r="AQ21" s="2"/>
    </row>
    <row r="22" spans="1:49" ht="18.95" customHeight="1" x14ac:dyDescent="0.4">
      <c r="A22" s="2"/>
      <c r="B22" s="2"/>
      <c r="C22" s="11"/>
      <c r="D22" s="11"/>
      <c r="E22" s="11"/>
      <c r="F22" s="11"/>
      <c r="G22" s="11"/>
      <c r="H22" s="11"/>
      <c r="I22" s="11"/>
      <c r="J22" s="11"/>
      <c r="K22" s="99"/>
      <c r="L22" s="99"/>
      <c r="M22" s="99"/>
      <c r="N22" s="100"/>
      <c r="O22" s="100"/>
      <c r="P22" s="100"/>
      <c r="Q22" s="100"/>
      <c r="R22" s="100"/>
      <c r="S22" s="100"/>
      <c r="T22" s="100"/>
      <c r="U22" s="100"/>
      <c r="V22" s="100"/>
      <c r="W22" s="100"/>
      <c r="X22" s="100"/>
      <c r="Y22" s="100"/>
      <c r="Z22" s="2"/>
      <c r="AA22" s="2"/>
      <c r="AP22" s="56"/>
      <c r="AQ22" s="2"/>
      <c r="AR22" s="2"/>
      <c r="AS22" s="2"/>
      <c r="AT22" s="2"/>
      <c r="AU22" s="2"/>
      <c r="AV22" s="2"/>
      <c r="AW22" s="2"/>
    </row>
    <row r="23" spans="1:49" x14ac:dyDescent="0.4">
      <c r="A23" s="174" t="s">
        <v>173</v>
      </c>
      <c r="B23" s="174"/>
      <c r="C23" s="174"/>
      <c r="D23" s="10" t="s">
        <v>108</v>
      </c>
      <c r="E23" s="297">
        <f>D4</f>
        <v>1661.5</v>
      </c>
      <c r="F23" s="297"/>
      <c r="G23" s="297"/>
      <c r="H23" s="10" t="s">
        <v>154</v>
      </c>
      <c r="I23" s="10"/>
      <c r="J23" s="10"/>
      <c r="K23" s="10"/>
      <c r="L23" s="10"/>
      <c r="M23" s="10"/>
      <c r="N23" s="10"/>
      <c r="O23" s="10"/>
      <c r="P23" s="2"/>
      <c r="Q23" s="2"/>
      <c r="R23" s="2"/>
      <c r="S23" s="2"/>
      <c r="T23" s="2"/>
      <c r="U23" s="2"/>
      <c r="V23" s="2"/>
      <c r="W23" s="2"/>
      <c r="X23" s="2"/>
      <c r="Y23" s="2"/>
      <c r="Z23" s="2"/>
      <c r="AA23" s="2"/>
      <c r="AM23" s="6"/>
      <c r="AN23" s="2"/>
      <c r="AO23" s="2"/>
      <c r="AP23" s="2"/>
      <c r="AQ23" s="2"/>
      <c r="AR23" s="2"/>
      <c r="AS23" s="2"/>
      <c r="AT23" s="2"/>
      <c r="AU23" s="2"/>
      <c r="AV23" s="2"/>
      <c r="AW23" s="2"/>
    </row>
    <row r="24" spans="1:49" ht="7.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6"/>
      <c r="AD24" s="6"/>
      <c r="AE24" s="6"/>
      <c r="AF24" s="6"/>
      <c r="AG24" s="6"/>
      <c r="AH24" s="6"/>
      <c r="AI24" s="6"/>
      <c r="AJ24" s="6"/>
      <c r="AK24" s="6"/>
      <c r="AL24" s="6"/>
      <c r="AM24" s="6"/>
      <c r="AN24" s="2"/>
      <c r="AO24" s="2"/>
      <c r="AP24" s="2"/>
      <c r="AQ24" s="2"/>
      <c r="AR24" s="2"/>
      <c r="AS24" s="2"/>
      <c r="AT24" s="2"/>
      <c r="AU24" s="2"/>
      <c r="AV24" s="2"/>
      <c r="AW24" s="2"/>
    </row>
    <row r="25" spans="1:49" x14ac:dyDescent="0.4">
      <c r="A25" s="2"/>
      <c r="B25" s="2"/>
      <c r="C25" s="2"/>
      <c r="D25" s="176" t="s">
        <v>153</v>
      </c>
      <c r="E25" s="170"/>
      <c r="F25" s="165">
        <f>L8</f>
        <v>1.81</v>
      </c>
      <c r="G25" s="165"/>
      <c r="H25" s="170" t="s">
        <v>158</v>
      </c>
      <c r="I25" s="173">
        <f>Q8</f>
        <v>41100</v>
      </c>
      <c r="J25" s="173"/>
      <c r="K25" s="170" t="s">
        <v>159</v>
      </c>
      <c r="L25" s="165">
        <f>L9</f>
        <v>0.5</v>
      </c>
      <c r="M25" s="165"/>
      <c r="N25" s="170" t="s">
        <v>158</v>
      </c>
      <c r="O25" s="173">
        <f>Q9</f>
        <v>11400</v>
      </c>
      <c r="P25" s="173"/>
      <c r="Q25" s="170" t="s">
        <v>159</v>
      </c>
      <c r="R25" s="165">
        <f>L10</f>
        <v>0.5</v>
      </c>
      <c r="S25" s="165"/>
      <c r="T25" s="170" t="s">
        <v>158</v>
      </c>
      <c r="U25" s="173">
        <f>Q10</f>
        <v>12400</v>
      </c>
      <c r="V25" s="173"/>
      <c r="W25" s="177" t="s">
        <v>160</v>
      </c>
      <c r="X25" s="177"/>
      <c r="Y25" s="165">
        <f>L7</f>
        <v>3.34</v>
      </c>
      <c r="Z25" s="165"/>
      <c r="AA25" s="165"/>
      <c r="AB25" s="165"/>
      <c r="AC25" s="165"/>
      <c r="AD25" s="165"/>
      <c r="AE25" s="165"/>
      <c r="AF25" s="165"/>
      <c r="AG25" s="2"/>
      <c r="AH25" s="2"/>
      <c r="AI25" s="2"/>
      <c r="AJ25" s="2"/>
      <c r="AK25" s="2"/>
      <c r="AL25" s="2"/>
      <c r="AM25" s="2"/>
      <c r="AN25" s="2"/>
      <c r="AO25" s="2"/>
      <c r="AP25" s="2"/>
      <c r="AQ25" s="12" t="s">
        <v>8</v>
      </c>
      <c r="AR25" s="12" t="s">
        <v>10</v>
      </c>
      <c r="AS25" s="12" t="s">
        <v>12</v>
      </c>
      <c r="AT25" s="12"/>
      <c r="AU25" s="12" t="s">
        <v>41</v>
      </c>
      <c r="AV25" s="10"/>
      <c r="AW25" s="12" t="s">
        <v>42</v>
      </c>
    </row>
    <row r="26" spans="1:49" x14ac:dyDescent="0.4">
      <c r="A26" s="2"/>
      <c r="B26" s="2"/>
      <c r="C26" s="2"/>
      <c r="D26" s="170"/>
      <c r="E26" s="170"/>
      <c r="F26" s="170">
        <v>100</v>
      </c>
      <c r="G26" s="170"/>
      <c r="H26" s="170"/>
      <c r="I26" s="171">
        <f>N8</f>
        <v>40100</v>
      </c>
      <c r="J26" s="171"/>
      <c r="K26" s="170"/>
      <c r="L26" s="170">
        <v>100</v>
      </c>
      <c r="M26" s="170"/>
      <c r="N26" s="170"/>
      <c r="O26" s="171">
        <f>N9</f>
        <v>11000</v>
      </c>
      <c r="P26" s="171"/>
      <c r="Q26" s="170"/>
      <c r="R26" s="170">
        <v>100</v>
      </c>
      <c r="S26" s="170"/>
      <c r="T26" s="170"/>
      <c r="U26" s="171">
        <f>N10</f>
        <v>11900</v>
      </c>
      <c r="V26" s="171"/>
      <c r="W26" s="177"/>
      <c r="X26" s="177"/>
      <c r="Y26" s="172">
        <f>L8</f>
        <v>1.81</v>
      </c>
      <c r="Z26" s="172"/>
      <c r="AA26" s="28" t="s">
        <v>159</v>
      </c>
      <c r="AB26" s="172">
        <f>L9</f>
        <v>0.5</v>
      </c>
      <c r="AC26" s="172"/>
      <c r="AD26" s="28" t="s">
        <v>159</v>
      </c>
      <c r="AE26" s="172">
        <f>L10</f>
        <v>0.5</v>
      </c>
      <c r="AF26" s="172"/>
      <c r="AG26" s="2"/>
      <c r="AH26" s="2"/>
      <c r="AI26" s="2"/>
      <c r="AJ26" s="2"/>
      <c r="AK26" s="2"/>
      <c r="AL26" s="2"/>
      <c r="AM26" s="2"/>
      <c r="AN26" s="2"/>
      <c r="AO26" s="2"/>
      <c r="AP26" s="2"/>
      <c r="AQ26" s="12">
        <f>IF(F25=0,0,F25/F26*I25/I26)</f>
        <v>1.8551371571072322E-2</v>
      </c>
      <c r="AR26" s="12">
        <f>IF(L25=0,0,L25/L26*O25/O26)</f>
        <v>5.1818181818181815E-3</v>
      </c>
      <c r="AS26" s="12">
        <f>IF(R25=0,0,R25/R26*U25/U26)</f>
        <v>5.2100840336134456E-3</v>
      </c>
      <c r="AT26" s="12"/>
      <c r="AU26" s="12">
        <f>IF(Y25=0,0,Y25/(Y26+AB26+AE26))</f>
        <v>1.1886120996441281</v>
      </c>
      <c r="AV26" s="10"/>
      <c r="AW26" s="12">
        <f>(AQ26+AR26+AS26)*AU26</f>
        <v>3.4402325425951306E-2</v>
      </c>
    </row>
    <row r="27" spans="1:49" ht="7.5" customHeight="1" x14ac:dyDescent="0.4">
      <c r="A27" s="2"/>
      <c r="B27" s="2"/>
      <c r="C27" s="2"/>
      <c r="D27" s="10"/>
      <c r="E27" s="10"/>
      <c r="F27" s="10"/>
      <c r="G27" s="10"/>
      <c r="H27" s="10"/>
      <c r="I27" s="13"/>
      <c r="J27" s="13"/>
      <c r="K27" s="10"/>
      <c r="L27" s="10"/>
      <c r="M27" s="10"/>
      <c r="N27" s="10"/>
      <c r="O27" s="13"/>
      <c r="P27" s="10"/>
      <c r="Q27" s="10"/>
      <c r="R27" s="10"/>
      <c r="S27" s="10"/>
      <c r="T27" s="10"/>
      <c r="U27" s="13"/>
      <c r="V27" s="10"/>
      <c r="W27" s="14"/>
      <c r="X27" s="14"/>
      <c r="Y27" s="10"/>
      <c r="Z27" s="10"/>
      <c r="AA27" s="2"/>
      <c r="AB27" s="10"/>
      <c r="AC27" s="10"/>
      <c r="AD27" s="2"/>
      <c r="AE27" s="10"/>
      <c r="AF27" s="10"/>
      <c r="AG27" s="2"/>
      <c r="AH27" s="57"/>
      <c r="AI27" s="2"/>
      <c r="AJ27" s="2"/>
      <c r="AK27" s="2"/>
      <c r="AL27" s="2"/>
      <c r="AM27" s="2"/>
      <c r="AN27" s="2"/>
      <c r="AO27" s="2"/>
      <c r="AP27" s="2"/>
      <c r="AQ27" s="10"/>
      <c r="AR27" s="10"/>
      <c r="AS27" s="10"/>
      <c r="AT27" s="10"/>
      <c r="AU27" s="10"/>
      <c r="AV27" s="10"/>
      <c r="AW27" s="2"/>
    </row>
    <row r="28" spans="1:49" x14ac:dyDescent="0.4">
      <c r="A28" s="2"/>
      <c r="B28" s="2"/>
      <c r="C28" s="2"/>
      <c r="D28" s="168" t="s">
        <v>43</v>
      </c>
      <c r="E28" s="140"/>
      <c r="F28" s="143">
        <f>L12</f>
        <v>3.01</v>
      </c>
      <c r="G28" s="143"/>
      <c r="H28" s="140" t="s">
        <v>158</v>
      </c>
      <c r="I28" s="141">
        <f>Q12</f>
        <v>22440</v>
      </c>
      <c r="J28" s="141"/>
      <c r="K28" s="140" t="s">
        <v>159</v>
      </c>
      <c r="L28" s="143">
        <f>L13</f>
        <v>1.72</v>
      </c>
      <c r="M28" s="143"/>
      <c r="N28" s="140" t="s">
        <v>158</v>
      </c>
      <c r="O28" s="141">
        <f>Q13</f>
        <v>26640</v>
      </c>
      <c r="P28" s="141"/>
      <c r="Q28" s="140" t="s">
        <v>159</v>
      </c>
      <c r="R28" s="143">
        <f>L14</f>
        <v>1.67</v>
      </c>
      <c r="S28" s="143"/>
      <c r="T28" s="140" t="s">
        <v>158</v>
      </c>
      <c r="U28" s="141">
        <f>Q14</f>
        <v>26520</v>
      </c>
      <c r="V28" s="141"/>
      <c r="W28" s="140" t="s">
        <v>159</v>
      </c>
      <c r="X28" s="143">
        <f>L15</f>
        <v>0.6</v>
      </c>
      <c r="Y28" s="143"/>
      <c r="Z28" s="140" t="s">
        <v>158</v>
      </c>
      <c r="AA28" s="141">
        <f>Q15</f>
        <v>26880</v>
      </c>
      <c r="AB28" s="141"/>
      <c r="AC28" s="142" t="s">
        <v>160</v>
      </c>
      <c r="AD28" s="142"/>
      <c r="AE28" s="143">
        <f>L11</f>
        <v>8.33</v>
      </c>
      <c r="AF28" s="143"/>
      <c r="AG28" s="143"/>
      <c r="AH28" s="143"/>
      <c r="AI28" s="143"/>
      <c r="AJ28" s="143"/>
      <c r="AK28" s="143"/>
      <c r="AL28" s="143"/>
      <c r="AM28" s="143"/>
      <c r="AN28" s="143"/>
      <c r="AO28" s="143"/>
      <c r="AP28" s="2"/>
      <c r="AQ28" s="12" t="s">
        <v>18</v>
      </c>
      <c r="AR28" s="12" t="s">
        <v>19</v>
      </c>
      <c r="AS28" s="12" t="s">
        <v>20</v>
      </c>
      <c r="AT28" s="12" t="s">
        <v>21</v>
      </c>
      <c r="AU28" s="12" t="s">
        <v>48</v>
      </c>
      <c r="AV28" s="10"/>
      <c r="AW28" s="12" t="s">
        <v>49</v>
      </c>
    </row>
    <row r="29" spans="1:49" x14ac:dyDescent="0.4">
      <c r="A29" s="2"/>
      <c r="B29" s="2"/>
      <c r="C29" s="2"/>
      <c r="D29" s="140"/>
      <c r="E29" s="140"/>
      <c r="F29" s="140">
        <v>100</v>
      </c>
      <c r="G29" s="140"/>
      <c r="H29" s="140"/>
      <c r="I29" s="144">
        <f>N12</f>
        <v>19200</v>
      </c>
      <c r="J29" s="144"/>
      <c r="K29" s="140"/>
      <c r="L29" s="140">
        <v>100</v>
      </c>
      <c r="M29" s="140"/>
      <c r="N29" s="140"/>
      <c r="O29" s="144">
        <f>N13</f>
        <v>22000</v>
      </c>
      <c r="P29" s="144"/>
      <c r="Q29" s="140"/>
      <c r="R29" s="140">
        <v>100</v>
      </c>
      <c r="S29" s="140"/>
      <c r="T29" s="140"/>
      <c r="U29" s="144">
        <f>N14</f>
        <v>21600</v>
      </c>
      <c r="V29" s="144"/>
      <c r="W29" s="140"/>
      <c r="X29" s="140">
        <v>100</v>
      </c>
      <c r="Y29" s="140"/>
      <c r="Z29" s="140"/>
      <c r="AA29" s="144">
        <f>N15</f>
        <v>23300</v>
      </c>
      <c r="AB29" s="144"/>
      <c r="AC29" s="142"/>
      <c r="AD29" s="142"/>
      <c r="AE29" s="138">
        <f>L12</f>
        <v>3.01</v>
      </c>
      <c r="AF29" s="138"/>
      <c r="AG29" s="24" t="s">
        <v>159</v>
      </c>
      <c r="AH29" s="139">
        <f>L13</f>
        <v>1.72</v>
      </c>
      <c r="AI29" s="139"/>
      <c r="AJ29" s="24" t="s">
        <v>159</v>
      </c>
      <c r="AK29" s="138">
        <f>L14</f>
        <v>1.67</v>
      </c>
      <c r="AL29" s="138"/>
      <c r="AM29" s="24" t="s">
        <v>159</v>
      </c>
      <c r="AN29" s="138">
        <f>L15</f>
        <v>0.6</v>
      </c>
      <c r="AO29" s="138"/>
      <c r="AP29" s="2"/>
      <c r="AQ29" s="12">
        <f>IF(F28=0,0,F28/F29*I28/I29)</f>
        <v>3.5179374999999999E-2</v>
      </c>
      <c r="AR29" s="12">
        <f>IF(L28=0,0,L28/L29*O28/O29)</f>
        <v>2.0827636363636364E-2</v>
      </c>
      <c r="AS29" s="12">
        <f>IF(R28=0,0,R28/R29*U28/U29)</f>
        <v>2.0503888888888891E-2</v>
      </c>
      <c r="AT29" s="12">
        <f>IF(X28=0,0,X28/X29*AA28/AA29)</f>
        <v>6.9218884120171671E-3</v>
      </c>
      <c r="AU29" s="12">
        <f>IF(AE28=0,0,AE28/(AE29+AH29+AK29+AN29))</f>
        <v>1.1900000000000002</v>
      </c>
      <c r="AV29" s="10"/>
      <c r="AW29" s="12">
        <f>(AQ29+AR29+AS29+AT29)*AU29</f>
        <v>9.9285018510805498E-2</v>
      </c>
    </row>
    <row r="30" spans="1:49" ht="7.5" customHeight="1" x14ac:dyDescent="0.4">
      <c r="A30" s="2"/>
      <c r="B30" s="2"/>
      <c r="C30" s="2"/>
      <c r="D30" s="10"/>
      <c r="E30" s="10"/>
      <c r="F30" s="10"/>
      <c r="G30" s="10"/>
      <c r="H30" s="10"/>
      <c r="I30" s="13"/>
      <c r="J30" s="13"/>
      <c r="K30" s="10"/>
      <c r="L30" s="10"/>
      <c r="M30" s="10"/>
      <c r="N30" s="10"/>
      <c r="O30" s="13"/>
      <c r="P30" s="10"/>
      <c r="Q30" s="10"/>
      <c r="R30" s="10"/>
      <c r="S30" s="10"/>
      <c r="T30" s="10"/>
      <c r="U30" s="13"/>
      <c r="V30" s="10"/>
      <c r="W30" s="14"/>
      <c r="X30" s="14"/>
      <c r="Y30" s="10"/>
      <c r="Z30" s="10"/>
      <c r="AA30" s="2"/>
      <c r="AB30" s="10"/>
      <c r="AC30" s="10"/>
      <c r="AD30" s="2"/>
      <c r="AE30" s="10"/>
      <c r="AF30" s="10"/>
      <c r="AG30" s="2"/>
      <c r="AH30" s="2"/>
      <c r="AI30" s="2"/>
      <c r="AJ30" s="2"/>
      <c r="AK30" s="2"/>
      <c r="AL30" s="2"/>
      <c r="AM30" s="2"/>
      <c r="AN30" s="2"/>
      <c r="AO30" s="2"/>
      <c r="AP30" s="2"/>
      <c r="AQ30" s="10"/>
      <c r="AR30" s="10"/>
      <c r="AS30" s="10"/>
      <c r="AT30" s="10"/>
      <c r="AU30" s="10"/>
      <c r="AV30" s="10"/>
      <c r="AW30" s="2"/>
    </row>
    <row r="31" spans="1:49" x14ac:dyDescent="0.4">
      <c r="A31" s="2"/>
      <c r="B31" s="2"/>
      <c r="C31" s="2"/>
      <c r="D31" s="169" t="s">
        <v>43</v>
      </c>
      <c r="E31" s="154"/>
      <c r="F31" s="153">
        <f>L17</f>
        <v>85.57</v>
      </c>
      <c r="G31" s="153"/>
      <c r="H31" s="154" t="s">
        <v>158</v>
      </c>
      <c r="I31" s="157">
        <f>Q17</f>
        <v>11500</v>
      </c>
      <c r="J31" s="157"/>
      <c r="K31" s="154" t="s">
        <v>159</v>
      </c>
      <c r="L31" s="153">
        <f>L18</f>
        <v>2.35</v>
      </c>
      <c r="M31" s="153"/>
      <c r="N31" s="154" t="s">
        <v>158</v>
      </c>
      <c r="O31" s="157">
        <f>Q18</f>
        <v>91</v>
      </c>
      <c r="P31" s="157"/>
      <c r="Q31" s="154" t="s">
        <v>159</v>
      </c>
      <c r="R31" s="153">
        <f>L19</f>
        <v>0.35</v>
      </c>
      <c r="S31" s="153"/>
      <c r="T31" s="154" t="s">
        <v>158</v>
      </c>
      <c r="U31" s="157">
        <f>Q19</f>
        <v>86.5</v>
      </c>
      <c r="V31" s="157"/>
      <c r="W31" s="154" t="s">
        <v>159</v>
      </c>
      <c r="X31" s="153">
        <f>L20</f>
        <v>0</v>
      </c>
      <c r="Y31" s="153"/>
      <c r="Z31" s="154" t="s">
        <v>158</v>
      </c>
      <c r="AA31" s="157">
        <f>Q20</f>
        <v>0</v>
      </c>
      <c r="AB31" s="157"/>
      <c r="AC31" s="158" t="s">
        <v>160</v>
      </c>
      <c r="AD31" s="158"/>
      <c r="AE31" s="153">
        <f>L16</f>
        <v>88.33</v>
      </c>
      <c r="AF31" s="153"/>
      <c r="AG31" s="153"/>
      <c r="AH31" s="153"/>
      <c r="AI31" s="153"/>
      <c r="AJ31" s="153"/>
      <c r="AK31" s="153"/>
      <c r="AL31" s="153"/>
      <c r="AM31" s="153"/>
      <c r="AN31" s="153"/>
      <c r="AO31" s="153"/>
      <c r="AP31" s="2"/>
      <c r="AQ31" s="12" t="s">
        <v>29</v>
      </c>
      <c r="AR31" s="12" t="s">
        <v>30</v>
      </c>
      <c r="AS31" s="12" t="s">
        <v>50</v>
      </c>
      <c r="AT31" s="12" t="s">
        <v>51</v>
      </c>
      <c r="AU31" s="12" t="s">
        <v>52</v>
      </c>
      <c r="AV31" s="10"/>
      <c r="AW31" s="12" t="s">
        <v>53</v>
      </c>
    </row>
    <row r="32" spans="1:49" x14ac:dyDescent="0.4">
      <c r="A32" s="2"/>
      <c r="B32" s="2"/>
      <c r="C32" s="2"/>
      <c r="D32" s="154"/>
      <c r="E32" s="154"/>
      <c r="F32" s="154">
        <v>100</v>
      </c>
      <c r="G32" s="154"/>
      <c r="H32" s="154"/>
      <c r="I32" s="301">
        <f>N17</f>
        <v>11300</v>
      </c>
      <c r="J32" s="301"/>
      <c r="K32" s="154"/>
      <c r="L32" s="154">
        <v>100</v>
      </c>
      <c r="M32" s="154"/>
      <c r="N32" s="154"/>
      <c r="O32" s="155">
        <f>N18</f>
        <v>91</v>
      </c>
      <c r="P32" s="155"/>
      <c r="Q32" s="154"/>
      <c r="R32" s="154">
        <v>100</v>
      </c>
      <c r="S32" s="154"/>
      <c r="T32" s="154"/>
      <c r="U32" s="155">
        <f>N19</f>
        <v>107</v>
      </c>
      <c r="V32" s="155"/>
      <c r="W32" s="154"/>
      <c r="X32" s="154">
        <v>100</v>
      </c>
      <c r="Y32" s="154"/>
      <c r="Z32" s="154"/>
      <c r="AA32" s="155">
        <f>N20</f>
        <v>0</v>
      </c>
      <c r="AB32" s="155"/>
      <c r="AC32" s="158"/>
      <c r="AD32" s="158"/>
      <c r="AE32" s="156">
        <f>L17</f>
        <v>85.57</v>
      </c>
      <c r="AF32" s="156"/>
      <c r="AG32" s="58" t="s">
        <v>159</v>
      </c>
      <c r="AH32" s="159">
        <f>L18</f>
        <v>2.35</v>
      </c>
      <c r="AI32" s="159"/>
      <c r="AJ32" s="58" t="s">
        <v>159</v>
      </c>
      <c r="AK32" s="156">
        <f>L19</f>
        <v>0.35</v>
      </c>
      <c r="AL32" s="156"/>
      <c r="AM32" s="58" t="s">
        <v>159</v>
      </c>
      <c r="AN32" s="156">
        <f>L20</f>
        <v>0</v>
      </c>
      <c r="AO32" s="156"/>
      <c r="AP32" s="2"/>
      <c r="AQ32" s="12">
        <f>IF(F31=0,0,F31/F32*I31/I32)</f>
        <v>0.87084513274336273</v>
      </c>
      <c r="AR32" s="12">
        <f>IF(L31=0,0,L31/L32*O31/O32)</f>
        <v>2.35E-2</v>
      </c>
      <c r="AS32" s="12">
        <f>IF(R31=0,0,R31/R32*U31/U32)</f>
        <v>2.8294392523364482E-3</v>
      </c>
      <c r="AT32" s="12">
        <f>IF(X31=0,0,X31/X32*AA31/AA32)</f>
        <v>0</v>
      </c>
      <c r="AU32" s="12">
        <f>IF(AE31=0,0,AE31/(AE32+AH32+AK32+AN32))</f>
        <v>1.0006797326384957</v>
      </c>
      <c r="AV32" s="10"/>
      <c r="AW32" s="12">
        <f>(AQ32+AR32+AS32+AT32)*AU32</f>
        <v>0.89778441083471305</v>
      </c>
    </row>
    <row r="33" spans="1:49" ht="7.5" customHeight="1" x14ac:dyDescent="0.4">
      <c r="A33" s="2"/>
      <c r="B33" s="2"/>
      <c r="C33" s="2"/>
      <c r="D33" s="10"/>
      <c r="E33" s="10"/>
      <c r="F33" s="10"/>
      <c r="G33" s="10"/>
      <c r="H33" s="10"/>
      <c r="I33" s="13"/>
      <c r="J33" s="13"/>
      <c r="K33" s="10"/>
      <c r="L33" s="10"/>
      <c r="M33" s="10"/>
      <c r="N33" s="10"/>
      <c r="O33" s="13"/>
      <c r="P33" s="10"/>
      <c r="Q33" s="10"/>
      <c r="R33" s="10"/>
      <c r="S33" s="10"/>
      <c r="T33" s="10"/>
      <c r="U33" s="13"/>
      <c r="V33" s="10"/>
      <c r="W33" s="14"/>
      <c r="X33" s="14"/>
      <c r="Y33" s="10"/>
      <c r="Z33" s="10"/>
      <c r="AA33" s="2"/>
      <c r="AB33" s="10"/>
      <c r="AC33" s="10"/>
      <c r="AD33" s="2"/>
      <c r="AE33" s="10"/>
      <c r="AF33" s="10"/>
      <c r="AG33" s="2"/>
      <c r="AH33" s="2"/>
      <c r="AI33" s="2"/>
      <c r="AJ33" s="2"/>
      <c r="AK33" s="2"/>
      <c r="AL33" s="2"/>
      <c r="AM33" s="2"/>
      <c r="AN33" s="2"/>
      <c r="AO33" s="2"/>
      <c r="AP33" s="2"/>
      <c r="AQ33" s="10"/>
      <c r="AR33" s="10"/>
      <c r="AS33" s="10"/>
      <c r="AT33" s="10"/>
      <c r="AU33" s="10"/>
      <c r="AV33" s="10"/>
      <c r="AW33" s="2"/>
    </row>
    <row r="34" spans="1:49" ht="18.75" customHeight="1" x14ac:dyDescent="0.4">
      <c r="A34" s="2"/>
      <c r="B34" s="2"/>
      <c r="C34" s="2"/>
      <c r="D34" s="160" t="s">
        <v>35</v>
      </c>
      <c r="E34" s="160"/>
      <c r="F34" s="161">
        <f>L21</f>
        <v>0</v>
      </c>
      <c r="G34" s="161"/>
      <c r="H34" s="160" t="s">
        <v>34</v>
      </c>
      <c r="I34" s="162">
        <f>Q21</f>
        <v>0</v>
      </c>
      <c r="J34" s="162"/>
      <c r="K34" s="2"/>
      <c r="L34" s="2"/>
      <c r="M34" s="163" t="s">
        <v>35</v>
      </c>
      <c r="N34" s="163"/>
      <c r="O34" s="164">
        <v>100</v>
      </c>
      <c r="P34" s="164"/>
      <c r="Q34" s="15" t="s">
        <v>54</v>
      </c>
      <c r="R34" s="165">
        <f>L7</f>
        <v>3.34</v>
      </c>
      <c r="S34" s="165"/>
      <c r="T34" s="15" t="s">
        <v>54</v>
      </c>
      <c r="U34" s="143">
        <f>L11</f>
        <v>8.33</v>
      </c>
      <c r="V34" s="143"/>
      <c r="W34" s="15" t="s">
        <v>54</v>
      </c>
      <c r="X34" s="153">
        <f>L16</f>
        <v>88.33</v>
      </c>
      <c r="Y34" s="153"/>
      <c r="Z34" s="15" t="s">
        <v>54</v>
      </c>
      <c r="AA34" s="161">
        <f>L21</f>
        <v>0</v>
      </c>
      <c r="AB34" s="161"/>
      <c r="AC34" s="2"/>
      <c r="AP34" s="8"/>
      <c r="AQ34" s="12" t="s">
        <v>29</v>
      </c>
      <c r="AR34" s="12" t="s">
        <v>30</v>
      </c>
      <c r="AS34" s="12" t="s">
        <v>50</v>
      </c>
      <c r="AT34" s="12" t="s">
        <v>51</v>
      </c>
      <c r="AU34" s="12"/>
      <c r="AV34" s="10"/>
      <c r="AW34" s="12" t="s">
        <v>144</v>
      </c>
    </row>
    <row r="35" spans="1:49" ht="19.5" customHeight="1" x14ac:dyDescent="0.4">
      <c r="A35" s="2"/>
      <c r="B35" s="2"/>
      <c r="C35" s="2"/>
      <c r="D35" s="160"/>
      <c r="E35" s="160"/>
      <c r="F35" s="160">
        <v>100</v>
      </c>
      <c r="G35" s="160"/>
      <c r="H35" s="160"/>
      <c r="I35" s="166">
        <f>N21</f>
        <v>0</v>
      </c>
      <c r="J35" s="166"/>
      <c r="K35" s="2"/>
      <c r="L35" s="2"/>
      <c r="M35" s="163"/>
      <c r="N35" s="163"/>
      <c r="O35" s="167">
        <v>100</v>
      </c>
      <c r="P35" s="167"/>
      <c r="Q35" s="167"/>
      <c r="R35" s="167"/>
      <c r="S35" s="167"/>
      <c r="T35" s="167"/>
      <c r="U35" s="167"/>
      <c r="V35" s="167"/>
      <c r="W35" s="167"/>
      <c r="X35" s="167"/>
      <c r="Y35" s="167"/>
      <c r="Z35" s="167"/>
      <c r="AA35" s="167"/>
      <c r="AB35" s="167"/>
      <c r="AC35" s="2"/>
      <c r="AP35" s="8"/>
      <c r="AQ35" s="12">
        <f>IF(F37=0,0,F37/F38*I37/I38)</f>
        <v>0</v>
      </c>
      <c r="AR35" s="12">
        <f>IF(L37=0,0,L37/L38*O37/O38)</f>
        <v>0</v>
      </c>
      <c r="AS35" s="12">
        <f>IF(R37=0,0,R37/R38*U37/U38)</f>
        <v>0</v>
      </c>
      <c r="AT35" s="12">
        <f>IF(X37=0,0,X37/X38*AA37/AA38)</f>
        <v>0</v>
      </c>
      <c r="AU35" s="12"/>
      <c r="AV35" s="10"/>
      <c r="AW35" s="12">
        <f>(AQ35+AR35+AS35+AT35)</f>
        <v>0</v>
      </c>
    </row>
    <row r="36" spans="1:49" ht="7.5" customHeight="1" thickBot="1" x14ac:dyDescent="0.45"/>
    <row r="37" spans="1:49" ht="18.75" customHeight="1" x14ac:dyDescent="0.4">
      <c r="A37" s="2"/>
      <c r="B37" s="2"/>
      <c r="C37" s="2"/>
      <c r="D37" s="284" t="s">
        <v>145</v>
      </c>
      <c r="E37" s="136"/>
      <c r="F37" s="149">
        <f>F31*AM17</f>
        <v>0</v>
      </c>
      <c r="G37" s="149"/>
      <c r="H37" s="136" t="s">
        <v>34</v>
      </c>
      <c r="I37" s="149">
        <f>IF(AM17=0,0,I31)</f>
        <v>0</v>
      </c>
      <c r="J37" s="149"/>
      <c r="K37" s="136" t="s">
        <v>35</v>
      </c>
      <c r="L37" s="149">
        <f>L31*AM18</f>
        <v>0</v>
      </c>
      <c r="M37" s="149"/>
      <c r="N37" s="136" t="s">
        <v>34</v>
      </c>
      <c r="O37" s="149">
        <f>IF(AM18=0,0,O31)</f>
        <v>0</v>
      </c>
      <c r="P37" s="149"/>
      <c r="Q37" s="136" t="s">
        <v>35</v>
      </c>
      <c r="R37" s="149">
        <f>R31*AM19</f>
        <v>0</v>
      </c>
      <c r="S37" s="149"/>
      <c r="T37" s="136" t="s">
        <v>34</v>
      </c>
      <c r="U37" s="149">
        <f>IF(AM19=0,0,U31)</f>
        <v>0</v>
      </c>
      <c r="V37" s="149"/>
      <c r="W37" s="136" t="s">
        <v>35</v>
      </c>
      <c r="X37" s="149">
        <f>X31*AM20</f>
        <v>0</v>
      </c>
      <c r="Y37" s="149"/>
      <c r="Z37" s="136" t="s">
        <v>34</v>
      </c>
      <c r="AA37" s="149">
        <f>IF(AM20=0,0,AA31)</f>
        <v>0</v>
      </c>
      <c r="AB37" s="149"/>
      <c r="AC37" s="150" t="s">
        <v>152</v>
      </c>
      <c r="AD37" s="150"/>
      <c r="AE37" s="145" t="s">
        <v>151</v>
      </c>
      <c r="AF37" s="145"/>
      <c r="AG37" s="146">
        <f>IF(AW35=0,ROUNDUP(AW38,3-INT(LOG(AW38))),ROUNDUP(AW38,0))</f>
        <v>1714</v>
      </c>
      <c r="AH37" s="146"/>
      <c r="AI37" s="146"/>
      <c r="AJ37" s="146"/>
      <c r="AK37" s="146"/>
      <c r="AL37" s="146"/>
      <c r="AM37" s="147" t="s">
        <v>174</v>
      </c>
      <c r="AN37" s="148"/>
      <c r="AO37" s="148"/>
      <c r="AP37" s="148"/>
      <c r="AQ37" s="12" t="s">
        <v>33</v>
      </c>
      <c r="AR37" s="12"/>
      <c r="AS37" s="12"/>
      <c r="AT37" s="12"/>
      <c r="AU37" s="12" t="s">
        <v>58</v>
      </c>
      <c r="AV37" s="10"/>
      <c r="AW37" s="16" t="s">
        <v>59</v>
      </c>
    </row>
    <row r="38" spans="1:49" ht="18.75" customHeight="1" thickBot="1" x14ac:dyDescent="0.45">
      <c r="A38" s="2"/>
      <c r="B38" s="2"/>
      <c r="C38" s="2"/>
      <c r="D38" s="136"/>
      <c r="E38" s="136"/>
      <c r="F38" s="136">
        <v>100</v>
      </c>
      <c r="G38" s="136"/>
      <c r="H38" s="136"/>
      <c r="I38" s="151">
        <f>IF(AM17=0,0,I32)</f>
        <v>0</v>
      </c>
      <c r="J38" s="151"/>
      <c r="K38" s="136"/>
      <c r="L38" s="136">
        <v>100</v>
      </c>
      <c r="M38" s="136"/>
      <c r="N38" s="136"/>
      <c r="O38" s="152">
        <f>IF(AM18=0,0,O32)</f>
        <v>0</v>
      </c>
      <c r="P38" s="152"/>
      <c r="Q38" s="136"/>
      <c r="R38" s="136">
        <v>100</v>
      </c>
      <c r="S38" s="136"/>
      <c r="T38" s="136"/>
      <c r="U38" s="151">
        <f>IF(AM19=0,0,U32)</f>
        <v>0</v>
      </c>
      <c r="V38" s="151"/>
      <c r="W38" s="136"/>
      <c r="X38" s="136">
        <v>100</v>
      </c>
      <c r="Y38" s="136"/>
      <c r="Z38" s="136"/>
      <c r="AA38" s="152">
        <f>IF(AM20=0,0,AA32)</f>
        <v>0</v>
      </c>
      <c r="AB38" s="152"/>
      <c r="AC38" s="150"/>
      <c r="AD38" s="150"/>
      <c r="AE38" s="145"/>
      <c r="AF38" s="145"/>
      <c r="AG38" s="146"/>
      <c r="AH38" s="146"/>
      <c r="AI38" s="146"/>
      <c r="AJ38" s="146"/>
      <c r="AK38" s="146"/>
      <c r="AL38" s="146"/>
      <c r="AM38" s="148"/>
      <c r="AN38" s="148"/>
      <c r="AO38" s="148"/>
      <c r="AP38" s="148"/>
      <c r="AQ38" s="12">
        <f>IF(F34=0,0,F34/F35*I34/I35)</f>
        <v>0</v>
      </c>
      <c r="AR38" s="12"/>
      <c r="AS38" s="12"/>
      <c r="AT38" s="12"/>
      <c r="AU38" s="12">
        <f>(O34-R34-U34-X34-AA34)/O35</f>
        <v>0</v>
      </c>
      <c r="AV38" s="10"/>
      <c r="AW38" s="55">
        <f>E23*(AW26+AW29+AW32+AQ38+AU38-AW35)</f>
        <v>1713.7903205527971</v>
      </c>
    </row>
    <row r="39" spans="1:49" ht="18.75" customHeight="1" x14ac:dyDescent="0.4">
      <c r="A39" s="2"/>
      <c r="B39" s="2"/>
      <c r="C39" s="2"/>
      <c r="D39" s="72"/>
      <c r="E39" s="72"/>
      <c r="F39" s="72"/>
      <c r="G39" s="72"/>
      <c r="H39" s="72"/>
      <c r="I39" s="102"/>
      <c r="J39" s="102"/>
      <c r="K39" s="72"/>
      <c r="L39" s="72"/>
      <c r="M39" s="72"/>
      <c r="N39" s="72"/>
      <c r="O39" s="102"/>
      <c r="P39" s="102"/>
      <c r="Q39" s="72"/>
      <c r="R39" s="72"/>
      <c r="S39" s="72"/>
      <c r="T39" s="72"/>
      <c r="U39" s="102"/>
      <c r="V39" s="102"/>
      <c r="W39" s="72"/>
      <c r="X39" s="72"/>
      <c r="Y39" s="72"/>
      <c r="Z39" s="72"/>
      <c r="AA39" s="102"/>
      <c r="AB39" s="102"/>
      <c r="AC39" s="73"/>
      <c r="AD39" s="73"/>
      <c r="AE39" s="72"/>
      <c r="AF39" s="72"/>
      <c r="AG39" s="103"/>
      <c r="AH39" s="103"/>
      <c r="AI39" s="103"/>
      <c r="AJ39" s="103"/>
      <c r="AK39" s="103"/>
      <c r="AL39" s="103"/>
      <c r="AM39" s="72"/>
      <c r="AN39" s="72"/>
      <c r="AO39" s="72"/>
      <c r="AP39" s="72"/>
      <c r="AQ39" s="72"/>
      <c r="AR39" s="72"/>
      <c r="AS39" s="72"/>
      <c r="AT39" s="72"/>
      <c r="AU39" s="72"/>
      <c r="AV39" s="72"/>
      <c r="AW39" s="101"/>
    </row>
    <row r="40" spans="1:49" x14ac:dyDescent="0.4">
      <c r="A40" s="277" t="s">
        <v>186</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17"/>
      <c r="AR40" s="17"/>
      <c r="AS40" s="17"/>
      <c r="AT40" s="17"/>
      <c r="AU40" s="17"/>
      <c r="AV40" s="17"/>
    </row>
    <row r="41" spans="1:49" x14ac:dyDescent="0.4">
      <c r="A41" s="278" t="s">
        <v>188</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row>
    <row r="42" spans="1:49" x14ac:dyDescent="0.4">
      <c r="A42" s="278" t="s">
        <v>187</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row>
  </sheetData>
  <mergeCells count="248">
    <mergeCell ref="A41:AP41"/>
    <mergeCell ref="A42:AP42"/>
    <mergeCell ref="A40:AP40"/>
    <mergeCell ref="X2:Z2"/>
    <mergeCell ref="N2:W2"/>
    <mergeCell ref="N3:W3"/>
    <mergeCell ref="N4:W4"/>
    <mergeCell ref="AB2:AO2"/>
    <mergeCell ref="AB3:AO3"/>
    <mergeCell ref="AB4:AO4"/>
    <mergeCell ref="AM37:AP38"/>
    <mergeCell ref="F38:G38"/>
    <mergeCell ref="I38:J38"/>
    <mergeCell ref="L38:M38"/>
    <mergeCell ref="O38:P38"/>
    <mergeCell ref="R38:S38"/>
    <mergeCell ref="U38:V38"/>
    <mergeCell ref="X38:Y38"/>
    <mergeCell ref="AA38:AB38"/>
    <mergeCell ref="W37:W38"/>
    <mergeCell ref="X37:Y37"/>
    <mergeCell ref="Z37:Z38"/>
    <mergeCell ref="AA37:AB37"/>
    <mergeCell ref="AC37:AD38"/>
    <mergeCell ref="AE37:AF38"/>
    <mergeCell ref="N37:N38"/>
    <mergeCell ref="O37:P37"/>
    <mergeCell ref="AE32:AF32"/>
    <mergeCell ref="AH32:AI32"/>
    <mergeCell ref="AK32:AL32"/>
    <mergeCell ref="D37:E38"/>
    <mergeCell ref="F37:G37"/>
    <mergeCell ref="H37:H38"/>
    <mergeCell ref="I37:J37"/>
    <mergeCell ref="K37:K38"/>
    <mergeCell ref="L37:M37"/>
    <mergeCell ref="O34:P34"/>
    <mergeCell ref="R34:S34"/>
    <mergeCell ref="U34:V34"/>
    <mergeCell ref="AG37:AL38"/>
    <mergeCell ref="Q37:Q38"/>
    <mergeCell ref="R37:S37"/>
    <mergeCell ref="T37:T38"/>
    <mergeCell ref="U37:V37"/>
    <mergeCell ref="AA34:AB34"/>
    <mergeCell ref="F35:G35"/>
    <mergeCell ref="I35:J35"/>
    <mergeCell ref="O35:AB35"/>
    <mergeCell ref="AA32:AB32"/>
    <mergeCell ref="AN32:AO32"/>
    <mergeCell ref="D34:E35"/>
    <mergeCell ref="F34:G34"/>
    <mergeCell ref="H34:H35"/>
    <mergeCell ref="I34:J34"/>
    <mergeCell ref="M34:N35"/>
    <mergeCell ref="Z31:Z32"/>
    <mergeCell ref="AA31:AB31"/>
    <mergeCell ref="AC31:AD32"/>
    <mergeCell ref="AE31:AO31"/>
    <mergeCell ref="F32:G32"/>
    <mergeCell ref="I32:J32"/>
    <mergeCell ref="L32:M32"/>
    <mergeCell ref="O32:P32"/>
    <mergeCell ref="R32:S32"/>
    <mergeCell ref="U32:V32"/>
    <mergeCell ref="Q31:Q32"/>
    <mergeCell ref="R31:S31"/>
    <mergeCell ref="T31:T32"/>
    <mergeCell ref="U31:V31"/>
    <mergeCell ref="W31:W32"/>
    <mergeCell ref="X31:Y31"/>
    <mergeCell ref="X32:Y32"/>
    <mergeCell ref="X34:Y34"/>
    <mergeCell ref="AK29:AL29"/>
    <mergeCell ref="AN29:AO29"/>
    <mergeCell ref="D31:E32"/>
    <mergeCell ref="F31:G31"/>
    <mergeCell ref="H31:H32"/>
    <mergeCell ref="I31:J31"/>
    <mergeCell ref="K31:K32"/>
    <mergeCell ref="L31:M31"/>
    <mergeCell ref="N31:N32"/>
    <mergeCell ref="O31:P31"/>
    <mergeCell ref="F29:G29"/>
    <mergeCell ref="I29:J29"/>
    <mergeCell ref="L29:M29"/>
    <mergeCell ref="O29:P29"/>
    <mergeCell ref="R29:S29"/>
    <mergeCell ref="U29:V29"/>
    <mergeCell ref="W28:W29"/>
    <mergeCell ref="X28:Y28"/>
    <mergeCell ref="Z28:Z29"/>
    <mergeCell ref="AA28:AB28"/>
    <mergeCell ref="AC28:AD29"/>
    <mergeCell ref="AE28:AO28"/>
    <mergeCell ref="X29:Y29"/>
    <mergeCell ref="AA29:AB29"/>
    <mergeCell ref="AE29:AF29"/>
    <mergeCell ref="AH29:AI29"/>
    <mergeCell ref="N28:N29"/>
    <mergeCell ref="O28:P28"/>
    <mergeCell ref="Q28:Q29"/>
    <mergeCell ref="R28:S28"/>
    <mergeCell ref="T28:T29"/>
    <mergeCell ref="U28:V28"/>
    <mergeCell ref="D28:E29"/>
    <mergeCell ref="F28:G28"/>
    <mergeCell ref="H28:H29"/>
    <mergeCell ref="I28:J28"/>
    <mergeCell ref="K28:K29"/>
    <mergeCell ref="L28:M28"/>
    <mergeCell ref="R25:S25"/>
    <mergeCell ref="T25:T26"/>
    <mergeCell ref="U25:V25"/>
    <mergeCell ref="F26:G26"/>
    <mergeCell ref="I26:J26"/>
    <mergeCell ref="L26:M26"/>
    <mergeCell ref="O26:P26"/>
    <mergeCell ref="R26:S26"/>
    <mergeCell ref="D25:E26"/>
    <mergeCell ref="F25:G25"/>
    <mergeCell ref="H25:H26"/>
    <mergeCell ref="I25:J25"/>
    <mergeCell ref="K25:K26"/>
    <mergeCell ref="L25:M25"/>
    <mergeCell ref="N25:N26"/>
    <mergeCell ref="O25:P25"/>
    <mergeCell ref="Q25:Q26"/>
    <mergeCell ref="A23:C23"/>
    <mergeCell ref="E23:G23"/>
    <mergeCell ref="AD20:AF20"/>
    <mergeCell ref="AG20:AI20"/>
    <mergeCell ref="U26:V26"/>
    <mergeCell ref="Y26:Z26"/>
    <mergeCell ref="AB26:AC26"/>
    <mergeCell ref="AE26:AF26"/>
    <mergeCell ref="W25:X26"/>
    <mergeCell ref="Y25:AF25"/>
    <mergeCell ref="C21:J21"/>
    <mergeCell ref="N21:P21"/>
    <mergeCell ref="Q21:S21"/>
    <mergeCell ref="T21:Z21"/>
    <mergeCell ref="C20:J20"/>
    <mergeCell ref="N20:P20"/>
    <mergeCell ref="Q20:S20"/>
    <mergeCell ref="AA20:AC20"/>
    <mergeCell ref="AA21:AL21"/>
    <mergeCell ref="U20:Z20"/>
    <mergeCell ref="C19:J19"/>
    <mergeCell ref="N19:P19"/>
    <mergeCell ref="Q19:S19"/>
    <mergeCell ref="AA19:AC19"/>
    <mergeCell ref="AD19:AF19"/>
    <mergeCell ref="AG19:AI19"/>
    <mergeCell ref="AJ19:AL19"/>
    <mergeCell ref="C18:J18"/>
    <mergeCell ref="N18:P18"/>
    <mergeCell ref="Q18:S18"/>
    <mergeCell ref="AA18:AC18"/>
    <mergeCell ref="U18:Z18"/>
    <mergeCell ref="U19:Z19"/>
    <mergeCell ref="C17:J17"/>
    <mergeCell ref="N17:P17"/>
    <mergeCell ref="Q17:S17"/>
    <mergeCell ref="AA17:AC17"/>
    <mergeCell ref="N16:P16"/>
    <mergeCell ref="Q16:S16"/>
    <mergeCell ref="AD17:AF17"/>
    <mergeCell ref="AG17:AI17"/>
    <mergeCell ref="AJ17:AL17"/>
    <mergeCell ref="U16:Z16"/>
    <mergeCell ref="U17:Z17"/>
    <mergeCell ref="C14:J14"/>
    <mergeCell ref="N14:P14"/>
    <mergeCell ref="Q14:S14"/>
    <mergeCell ref="U14:W14"/>
    <mergeCell ref="X14:Z14"/>
    <mergeCell ref="C15:J15"/>
    <mergeCell ref="N15:P15"/>
    <mergeCell ref="Q15:S15"/>
    <mergeCell ref="U15:W15"/>
    <mergeCell ref="X15:Z15"/>
    <mergeCell ref="U10:W10"/>
    <mergeCell ref="X10:Z10"/>
    <mergeCell ref="C9:J9"/>
    <mergeCell ref="N9:P9"/>
    <mergeCell ref="Q9:S9"/>
    <mergeCell ref="U9:W9"/>
    <mergeCell ref="X9:Z9"/>
    <mergeCell ref="C13:J13"/>
    <mergeCell ref="N13:P13"/>
    <mergeCell ref="Q13:S13"/>
    <mergeCell ref="U13:W13"/>
    <mergeCell ref="X13:Z13"/>
    <mergeCell ref="C12:J12"/>
    <mergeCell ref="N12:P12"/>
    <mergeCell ref="Q12:S12"/>
    <mergeCell ref="U12:W12"/>
    <mergeCell ref="X12:Z12"/>
    <mergeCell ref="N11:P11"/>
    <mergeCell ref="Q11:S11"/>
    <mergeCell ref="Q10:S10"/>
    <mergeCell ref="AM21:AO21"/>
    <mergeCell ref="A2:I3"/>
    <mergeCell ref="D4:G4"/>
    <mergeCell ref="A6:B6"/>
    <mergeCell ref="C6:J6"/>
    <mergeCell ref="K6:M6"/>
    <mergeCell ref="Q6:S6"/>
    <mergeCell ref="K2:M2"/>
    <mergeCell ref="K4:M4"/>
    <mergeCell ref="C8:J8"/>
    <mergeCell ref="N8:P8"/>
    <mergeCell ref="Q8:S8"/>
    <mergeCell ref="N6:P6"/>
    <mergeCell ref="N7:P7"/>
    <mergeCell ref="Q7:S7"/>
    <mergeCell ref="U8:W8"/>
    <mergeCell ref="X8:Z8"/>
    <mergeCell ref="U7:W7"/>
    <mergeCell ref="X7:Z7"/>
    <mergeCell ref="U11:W11"/>
    <mergeCell ref="X11:Z11"/>
    <mergeCell ref="C10:J10"/>
    <mergeCell ref="N10:P10"/>
    <mergeCell ref="U6:Z6"/>
    <mergeCell ref="AM16:AO16"/>
    <mergeCell ref="AM17:AO17"/>
    <mergeCell ref="AM18:AO18"/>
    <mergeCell ref="AM19:AO19"/>
    <mergeCell ref="AM20:AO20"/>
    <mergeCell ref="AA16:AC16"/>
    <mergeCell ref="AA6:AC6"/>
    <mergeCell ref="AB9:AC9"/>
    <mergeCell ref="AB11:AC11"/>
    <mergeCell ref="AD14:AO14"/>
    <mergeCell ref="AB14:AC14"/>
    <mergeCell ref="AA11:AA15"/>
    <mergeCell ref="AD6:AP8"/>
    <mergeCell ref="AD9:AP10"/>
    <mergeCell ref="AD11:AP13"/>
    <mergeCell ref="AD16:AF16"/>
    <mergeCell ref="AG16:AI16"/>
    <mergeCell ref="AJ16:AL16"/>
    <mergeCell ref="AD18:AF18"/>
    <mergeCell ref="AG18:AI18"/>
    <mergeCell ref="AJ18:AL18"/>
    <mergeCell ref="AJ20:AL20"/>
  </mergeCells>
  <phoneticPr fontId="2"/>
  <pageMargins left="0.7" right="0.7" top="0.75" bottom="0.75" header="0.3" footer="0.3"/>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2"/>
  <sheetViews>
    <sheetView showGridLines="0" view="pageBreakPreview" zoomScale="73" zoomScaleNormal="73" zoomScaleSheetLayoutView="73" workbookViewId="0">
      <selection activeCell="A2" sqref="A2:I3"/>
    </sheetView>
  </sheetViews>
  <sheetFormatPr defaultRowHeight="18.75" x14ac:dyDescent="0.4"/>
  <cols>
    <col min="1" max="11" width="4.125" style="3" customWidth="1"/>
    <col min="12" max="12" width="7.25" style="3" customWidth="1"/>
    <col min="13" max="41" width="4.125" style="3" customWidth="1"/>
    <col min="42" max="42" width="3.875" style="3" customWidth="1"/>
    <col min="43" max="47" width="7.25" style="3" customWidth="1"/>
    <col min="48" max="48" width="1.375" style="3" customWidth="1"/>
    <col min="49" max="49" width="14.125" style="3" customWidth="1"/>
    <col min="50" max="55" width="9" style="3"/>
    <col min="56" max="56" width="9.375" style="3" bestFit="1" customWidth="1"/>
    <col min="57" max="16384" width="9" style="3"/>
  </cols>
  <sheetData>
    <row r="1" spans="1:44" x14ac:dyDescent="0.4">
      <c r="A1" s="1" t="s">
        <v>190</v>
      </c>
      <c r="H1" s="54" t="s">
        <v>140</v>
      </c>
    </row>
    <row r="2" spans="1:44" ht="18.75" customHeight="1" x14ac:dyDescent="0.4">
      <c r="A2" s="264" t="s">
        <v>141</v>
      </c>
      <c r="B2" s="264"/>
      <c r="C2" s="264"/>
      <c r="D2" s="264"/>
      <c r="E2" s="264"/>
      <c r="F2" s="264"/>
      <c r="G2" s="264"/>
      <c r="H2" s="264"/>
      <c r="I2" s="264"/>
      <c r="J2" s="49"/>
      <c r="K2" s="273" t="s">
        <v>60</v>
      </c>
      <c r="L2" s="273"/>
      <c r="M2" s="273"/>
      <c r="N2" s="317" t="s">
        <v>131</v>
      </c>
      <c r="O2" s="317"/>
      <c r="P2" s="317"/>
      <c r="Q2" s="317"/>
      <c r="R2" s="317"/>
      <c r="S2" s="317"/>
      <c r="T2" s="317"/>
      <c r="U2" s="317"/>
      <c r="V2" s="317"/>
      <c r="W2" s="317"/>
      <c r="X2" s="273" t="s">
        <v>1</v>
      </c>
      <c r="Y2" s="273"/>
      <c r="Z2" s="273"/>
      <c r="AA2" s="5" t="s">
        <v>125</v>
      </c>
      <c r="AB2" s="279" t="s">
        <v>130</v>
      </c>
      <c r="AC2" s="279"/>
      <c r="AD2" s="279"/>
      <c r="AE2" s="279"/>
      <c r="AF2" s="279"/>
      <c r="AG2" s="279"/>
      <c r="AH2" s="279"/>
      <c r="AI2" s="279"/>
      <c r="AJ2" s="279"/>
      <c r="AK2" s="279"/>
      <c r="AL2" s="279"/>
      <c r="AM2" s="279"/>
      <c r="AN2" s="279"/>
      <c r="AO2" s="279"/>
      <c r="AP2" s="2"/>
      <c r="AQ2" s="2"/>
      <c r="AR2" s="2"/>
    </row>
    <row r="3" spans="1:44" x14ac:dyDescent="0.4">
      <c r="A3" s="264"/>
      <c r="B3" s="264"/>
      <c r="C3" s="264"/>
      <c r="D3" s="264"/>
      <c r="E3" s="264"/>
      <c r="F3" s="264"/>
      <c r="G3" s="264"/>
      <c r="H3" s="264"/>
      <c r="I3" s="264"/>
      <c r="J3" s="49"/>
      <c r="L3" s="2"/>
      <c r="M3" s="2"/>
      <c r="N3" s="276" t="s">
        <v>132</v>
      </c>
      <c r="O3" s="276"/>
      <c r="P3" s="276"/>
      <c r="Q3" s="276"/>
      <c r="R3" s="276"/>
      <c r="S3" s="276"/>
      <c r="T3" s="276"/>
      <c r="U3" s="276"/>
      <c r="V3" s="276"/>
      <c r="W3" s="276"/>
      <c r="X3" s="2"/>
      <c r="Y3" s="2"/>
      <c r="Z3" s="2"/>
      <c r="AA3" s="5" t="s">
        <v>126</v>
      </c>
      <c r="AB3" s="280" t="s">
        <v>129</v>
      </c>
      <c r="AC3" s="280"/>
      <c r="AD3" s="280"/>
      <c r="AE3" s="280"/>
      <c r="AF3" s="280"/>
      <c r="AG3" s="280"/>
      <c r="AH3" s="280"/>
      <c r="AI3" s="280"/>
      <c r="AJ3" s="280"/>
      <c r="AK3" s="280"/>
      <c r="AL3" s="280"/>
      <c r="AM3" s="280"/>
      <c r="AN3" s="280"/>
      <c r="AO3" s="280"/>
      <c r="AP3" s="2"/>
      <c r="AQ3" s="2"/>
      <c r="AR3" s="2"/>
    </row>
    <row r="4" spans="1:44" x14ac:dyDescent="0.4">
      <c r="A4" s="2" t="s">
        <v>2</v>
      </c>
      <c r="B4" s="2"/>
      <c r="C4" s="2"/>
      <c r="D4" s="265">
        <v>1661.5</v>
      </c>
      <c r="E4" s="265"/>
      <c r="F4" s="265"/>
      <c r="G4" s="265"/>
      <c r="H4" s="2" t="s">
        <v>3</v>
      </c>
      <c r="I4" s="2"/>
      <c r="J4" s="2"/>
      <c r="K4" s="273" t="s">
        <v>62</v>
      </c>
      <c r="L4" s="273"/>
      <c r="M4" s="273"/>
      <c r="N4" s="276"/>
      <c r="O4" s="276"/>
      <c r="P4" s="276"/>
      <c r="Q4" s="276"/>
      <c r="R4" s="276"/>
      <c r="S4" s="276"/>
      <c r="T4" s="276"/>
      <c r="U4" s="276"/>
      <c r="V4" s="276"/>
      <c r="W4" s="276"/>
      <c r="X4" s="2"/>
      <c r="Y4" s="2"/>
      <c r="Z4" s="2"/>
      <c r="AA4" s="7" t="s">
        <v>127</v>
      </c>
      <c r="AB4" s="280" t="s">
        <v>128</v>
      </c>
      <c r="AC4" s="280"/>
      <c r="AD4" s="280"/>
      <c r="AE4" s="280"/>
      <c r="AF4" s="280"/>
      <c r="AG4" s="280"/>
      <c r="AH4" s="280"/>
      <c r="AI4" s="280"/>
      <c r="AJ4" s="280"/>
      <c r="AK4" s="280"/>
      <c r="AL4" s="280"/>
      <c r="AM4" s="280"/>
      <c r="AN4" s="280"/>
      <c r="AO4" s="280"/>
      <c r="AP4" s="2"/>
      <c r="AQ4" s="2"/>
      <c r="AR4" s="2"/>
    </row>
    <row r="5" spans="1:44" ht="10.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N5" s="2"/>
      <c r="AO5" s="2"/>
      <c r="AP5" s="2"/>
      <c r="AQ5" s="2"/>
    </row>
    <row r="6" spans="1:44" ht="18.75" customHeight="1" x14ac:dyDescent="0.4">
      <c r="A6" s="266"/>
      <c r="B6" s="267"/>
      <c r="C6" s="125" t="s">
        <v>4</v>
      </c>
      <c r="D6" s="126"/>
      <c r="E6" s="126"/>
      <c r="F6" s="126"/>
      <c r="G6" s="126"/>
      <c r="H6" s="126"/>
      <c r="I6" s="126"/>
      <c r="J6" s="127"/>
      <c r="K6" s="268" t="s">
        <v>65</v>
      </c>
      <c r="L6" s="167"/>
      <c r="M6" s="269"/>
      <c r="N6" s="125" t="s">
        <v>66</v>
      </c>
      <c r="O6" s="126"/>
      <c r="P6" s="127"/>
      <c r="Q6" s="270" t="s">
        <v>115</v>
      </c>
      <c r="R6" s="271"/>
      <c r="S6" s="272"/>
      <c r="T6" s="2"/>
      <c r="U6" s="119" t="s">
        <v>5</v>
      </c>
      <c r="V6" s="119"/>
      <c r="W6" s="119"/>
      <c r="X6" s="119"/>
      <c r="Y6" s="119"/>
      <c r="Z6" s="119"/>
      <c r="AA6" s="282" t="s">
        <v>163</v>
      </c>
      <c r="AB6" s="282"/>
      <c r="AC6" s="282"/>
      <c r="AD6" s="121" t="s">
        <v>164</v>
      </c>
      <c r="AE6" s="121"/>
      <c r="AF6" s="121"/>
      <c r="AG6" s="121"/>
      <c r="AH6" s="121"/>
      <c r="AI6" s="121"/>
      <c r="AJ6" s="121"/>
      <c r="AK6" s="121"/>
      <c r="AL6" s="121"/>
      <c r="AM6" s="121"/>
      <c r="AN6" s="121"/>
      <c r="AO6" s="121"/>
      <c r="AP6" s="121"/>
      <c r="AQ6" s="2"/>
    </row>
    <row r="7" spans="1:44" ht="20.25" customHeight="1" x14ac:dyDescent="0.4">
      <c r="A7" s="29" t="s">
        <v>6</v>
      </c>
      <c r="B7" s="32"/>
      <c r="C7" s="30" t="s">
        <v>7</v>
      </c>
      <c r="D7" s="33"/>
      <c r="E7" s="33"/>
      <c r="F7" s="33"/>
      <c r="G7" s="33"/>
      <c r="H7" s="33"/>
      <c r="I7" s="33"/>
      <c r="J7" s="33"/>
      <c r="K7" s="74"/>
      <c r="L7" s="84">
        <v>3.34</v>
      </c>
      <c r="M7" s="71"/>
      <c r="N7" s="257"/>
      <c r="O7" s="258"/>
      <c r="P7" s="259"/>
      <c r="Q7" s="257"/>
      <c r="R7" s="258"/>
      <c r="S7" s="260"/>
      <c r="T7" s="43" t="s">
        <v>180</v>
      </c>
      <c r="U7" s="261" t="s">
        <v>161</v>
      </c>
      <c r="V7" s="262"/>
      <c r="W7" s="262"/>
      <c r="X7" s="261" t="s">
        <v>17</v>
      </c>
      <c r="Y7" s="262"/>
      <c r="Z7" s="263"/>
      <c r="AD7" s="121"/>
      <c r="AE7" s="121"/>
      <c r="AF7" s="121"/>
      <c r="AG7" s="121"/>
      <c r="AH7" s="121"/>
      <c r="AI7" s="121"/>
      <c r="AJ7" s="121"/>
      <c r="AK7" s="121"/>
      <c r="AL7" s="121"/>
      <c r="AM7" s="121"/>
      <c r="AN7" s="121"/>
      <c r="AO7" s="121"/>
      <c r="AP7" s="121"/>
      <c r="AQ7" s="2"/>
    </row>
    <row r="8" spans="1:44" ht="18.75" customHeight="1" x14ac:dyDescent="0.4">
      <c r="A8" s="30"/>
      <c r="B8" s="39" t="s">
        <v>8</v>
      </c>
      <c r="C8" s="213" t="s">
        <v>112</v>
      </c>
      <c r="D8" s="214"/>
      <c r="E8" s="214"/>
      <c r="F8" s="214"/>
      <c r="G8" s="214"/>
      <c r="H8" s="214"/>
      <c r="I8" s="214"/>
      <c r="J8" s="214"/>
      <c r="K8" s="75"/>
      <c r="L8" s="85">
        <v>1.81</v>
      </c>
      <c r="M8" s="68"/>
      <c r="N8" s="215">
        <v>40100</v>
      </c>
      <c r="O8" s="216"/>
      <c r="P8" s="217"/>
      <c r="Q8" s="215">
        <v>41100</v>
      </c>
      <c r="R8" s="216"/>
      <c r="S8" s="218"/>
      <c r="T8" s="40" t="s">
        <v>8</v>
      </c>
      <c r="U8" s="318"/>
      <c r="V8" s="319"/>
      <c r="W8" s="320"/>
      <c r="X8" s="321"/>
      <c r="Y8" s="322"/>
      <c r="Z8" s="323"/>
      <c r="AA8" s="9"/>
      <c r="AB8" s="64"/>
      <c r="AC8" s="64"/>
      <c r="AD8" s="121"/>
      <c r="AE8" s="121"/>
      <c r="AF8" s="121"/>
      <c r="AG8" s="121"/>
      <c r="AH8" s="121"/>
      <c r="AI8" s="121"/>
      <c r="AJ8" s="121"/>
      <c r="AK8" s="121"/>
      <c r="AL8" s="121"/>
      <c r="AM8" s="121"/>
      <c r="AN8" s="121"/>
      <c r="AO8" s="121"/>
      <c r="AP8" s="121"/>
      <c r="AQ8" s="2"/>
    </row>
    <row r="9" spans="1:44" ht="18.75" customHeight="1" x14ac:dyDescent="0.4">
      <c r="A9" s="30"/>
      <c r="B9" s="39" t="s">
        <v>10</v>
      </c>
      <c r="C9" s="196" t="s">
        <v>113</v>
      </c>
      <c r="D9" s="197"/>
      <c r="E9" s="197"/>
      <c r="F9" s="197"/>
      <c r="G9" s="197"/>
      <c r="H9" s="197"/>
      <c r="I9" s="197"/>
      <c r="J9" s="197"/>
      <c r="K9" s="76"/>
      <c r="L9" s="86">
        <v>0.5</v>
      </c>
      <c r="M9" s="66"/>
      <c r="N9" s="198">
        <v>11000</v>
      </c>
      <c r="O9" s="199"/>
      <c r="P9" s="200"/>
      <c r="Q9" s="198">
        <v>11400</v>
      </c>
      <c r="R9" s="199"/>
      <c r="S9" s="201"/>
      <c r="T9" s="42" t="s">
        <v>10</v>
      </c>
      <c r="U9" s="324"/>
      <c r="V9" s="325"/>
      <c r="W9" s="326"/>
      <c r="X9" s="327"/>
      <c r="Y9" s="328"/>
      <c r="Z9" s="329"/>
      <c r="AA9" s="9"/>
      <c r="AB9" s="283" t="s">
        <v>166</v>
      </c>
      <c r="AC9" s="283"/>
      <c r="AD9" s="121" t="s">
        <v>175</v>
      </c>
      <c r="AE9" s="121"/>
      <c r="AF9" s="121"/>
      <c r="AG9" s="121"/>
      <c r="AH9" s="121"/>
      <c r="AI9" s="121"/>
      <c r="AJ9" s="121"/>
      <c r="AK9" s="121"/>
      <c r="AL9" s="121"/>
      <c r="AM9" s="121"/>
      <c r="AN9" s="121"/>
      <c r="AO9" s="121"/>
      <c r="AP9" s="121"/>
      <c r="AQ9" s="2"/>
    </row>
    <row r="10" spans="1:44" ht="18.75" customHeight="1" x14ac:dyDescent="0.4">
      <c r="A10" s="31"/>
      <c r="B10" s="39" t="s">
        <v>12</v>
      </c>
      <c r="C10" s="184" t="s">
        <v>114</v>
      </c>
      <c r="D10" s="185"/>
      <c r="E10" s="185"/>
      <c r="F10" s="185"/>
      <c r="G10" s="185"/>
      <c r="H10" s="185"/>
      <c r="I10" s="185"/>
      <c r="J10" s="185"/>
      <c r="K10" s="77"/>
      <c r="L10" s="87">
        <v>0.5</v>
      </c>
      <c r="M10" s="69"/>
      <c r="N10" s="186">
        <v>11900</v>
      </c>
      <c r="O10" s="187"/>
      <c r="P10" s="188"/>
      <c r="Q10" s="186">
        <v>12400</v>
      </c>
      <c r="R10" s="187"/>
      <c r="S10" s="189"/>
      <c r="T10" s="44" t="s">
        <v>12</v>
      </c>
      <c r="U10" s="330"/>
      <c r="V10" s="331"/>
      <c r="W10" s="331"/>
      <c r="X10" s="332"/>
      <c r="Y10" s="333"/>
      <c r="Z10" s="334"/>
      <c r="AA10" s="9"/>
      <c r="AB10" s="64"/>
      <c r="AC10" s="64"/>
      <c r="AD10" s="121"/>
      <c r="AE10" s="121"/>
      <c r="AF10" s="121"/>
      <c r="AG10" s="121"/>
      <c r="AH10" s="121"/>
      <c r="AI10" s="121"/>
      <c r="AJ10" s="121"/>
      <c r="AK10" s="121"/>
      <c r="AL10" s="121"/>
      <c r="AM10" s="121"/>
      <c r="AN10" s="121"/>
      <c r="AO10" s="121"/>
      <c r="AP10" s="121"/>
      <c r="AQ10" s="2"/>
    </row>
    <row r="11" spans="1:44" ht="18.75" customHeight="1" x14ac:dyDescent="0.4">
      <c r="A11" s="25" t="s">
        <v>15</v>
      </c>
      <c r="B11" s="27"/>
      <c r="C11" s="25" t="s">
        <v>16</v>
      </c>
      <c r="D11" s="27"/>
      <c r="E11" s="27"/>
      <c r="F11" s="27"/>
      <c r="G11" s="27"/>
      <c r="H11" s="27"/>
      <c r="I11" s="27"/>
      <c r="J11" s="27"/>
      <c r="K11" s="78"/>
      <c r="L11" s="88">
        <v>8.33</v>
      </c>
      <c r="M11" s="70"/>
      <c r="N11" s="311"/>
      <c r="O11" s="312"/>
      <c r="P11" s="313"/>
      <c r="Q11" s="311"/>
      <c r="R11" s="312"/>
      <c r="S11" s="314"/>
      <c r="T11" s="37" t="s">
        <v>182</v>
      </c>
      <c r="U11" s="251" t="s">
        <v>161</v>
      </c>
      <c r="V11" s="252"/>
      <c r="W11" s="252"/>
      <c r="X11" s="251" t="s">
        <v>17</v>
      </c>
      <c r="Y11" s="252"/>
      <c r="Z11" s="253"/>
      <c r="AA11" s="120" t="s">
        <v>14</v>
      </c>
      <c r="AB11" s="283" t="s">
        <v>167</v>
      </c>
      <c r="AC11" s="283"/>
      <c r="AD11" s="122" t="s">
        <v>177</v>
      </c>
      <c r="AE11" s="122"/>
      <c r="AF11" s="122"/>
      <c r="AG11" s="122"/>
      <c r="AH11" s="122"/>
      <c r="AI11" s="122"/>
      <c r="AJ11" s="122"/>
      <c r="AK11" s="122"/>
      <c r="AL11" s="122"/>
      <c r="AM11" s="122"/>
      <c r="AN11" s="122"/>
      <c r="AO11" s="122"/>
      <c r="AP11" s="122"/>
      <c r="AQ11" s="2"/>
    </row>
    <row r="12" spans="1:44" ht="18.75" customHeight="1" x14ac:dyDescent="0.4">
      <c r="A12" s="25"/>
      <c r="B12" s="34" t="s">
        <v>18</v>
      </c>
      <c r="C12" s="213" t="s">
        <v>116</v>
      </c>
      <c r="D12" s="214"/>
      <c r="E12" s="214"/>
      <c r="F12" s="214"/>
      <c r="G12" s="214"/>
      <c r="H12" s="214"/>
      <c r="I12" s="214"/>
      <c r="J12" s="214"/>
      <c r="K12" s="75"/>
      <c r="L12" s="85">
        <v>3.01</v>
      </c>
      <c r="M12" s="68"/>
      <c r="N12" s="215">
        <v>19200</v>
      </c>
      <c r="O12" s="216"/>
      <c r="P12" s="217"/>
      <c r="Q12" s="215">
        <v>18700</v>
      </c>
      <c r="R12" s="216"/>
      <c r="S12" s="218"/>
      <c r="T12" s="45" t="s">
        <v>18</v>
      </c>
      <c r="U12" s="318"/>
      <c r="V12" s="319"/>
      <c r="W12" s="320"/>
      <c r="X12" s="321"/>
      <c r="Y12" s="322"/>
      <c r="Z12" s="323"/>
      <c r="AA12" s="120"/>
      <c r="AB12" s="64"/>
      <c r="AC12" s="64"/>
      <c r="AD12" s="122"/>
      <c r="AE12" s="122"/>
      <c r="AF12" s="122"/>
      <c r="AG12" s="122"/>
      <c r="AH12" s="122"/>
      <c r="AI12" s="122"/>
      <c r="AJ12" s="122"/>
      <c r="AK12" s="122"/>
      <c r="AL12" s="122"/>
      <c r="AM12" s="122"/>
      <c r="AN12" s="122"/>
      <c r="AO12" s="122"/>
      <c r="AP12" s="122"/>
      <c r="AQ12" s="2"/>
    </row>
    <row r="13" spans="1:44" ht="18.75" customHeight="1" x14ac:dyDescent="0.4">
      <c r="A13" s="25"/>
      <c r="B13" s="34" t="s">
        <v>19</v>
      </c>
      <c r="C13" s="196" t="s">
        <v>117</v>
      </c>
      <c r="D13" s="197"/>
      <c r="E13" s="197"/>
      <c r="F13" s="197"/>
      <c r="G13" s="197"/>
      <c r="H13" s="197"/>
      <c r="I13" s="197"/>
      <c r="J13" s="197"/>
      <c r="K13" s="76"/>
      <c r="L13" s="86">
        <v>1.72</v>
      </c>
      <c r="M13" s="66"/>
      <c r="N13" s="198">
        <v>22000</v>
      </c>
      <c r="O13" s="199"/>
      <c r="P13" s="200"/>
      <c r="Q13" s="198">
        <v>22200</v>
      </c>
      <c r="R13" s="199"/>
      <c r="S13" s="201"/>
      <c r="T13" s="42" t="s">
        <v>19</v>
      </c>
      <c r="U13" s="324"/>
      <c r="V13" s="325"/>
      <c r="W13" s="326"/>
      <c r="X13" s="327"/>
      <c r="Y13" s="328"/>
      <c r="Z13" s="329"/>
      <c r="AA13" s="120"/>
      <c r="AB13" s="64"/>
      <c r="AC13" s="64"/>
      <c r="AD13" s="122"/>
      <c r="AE13" s="122"/>
      <c r="AF13" s="122"/>
      <c r="AG13" s="122"/>
      <c r="AH13" s="122"/>
      <c r="AI13" s="122"/>
      <c r="AJ13" s="122"/>
      <c r="AK13" s="122"/>
      <c r="AL13" s="122"/>
      <c r="AM13" s="122"/>
      <c r="AN13" s="122"/>
      <c r="AO13" s="122"/>
      <c r="AP13" s="122"/>
      <c r="AQ13" s="2"/>
    </row>
    <row r="14" spans="1:44" ht="18.75" customHeight="1" x14ac:dyDescent="0.4">
      <c r="A14" s="25"/>
      <c r="B14" s="34" t="s">
        <v>20</v>
      </c>
      <c r="C14" s="196" t="s">
        <v>118</v>
      </c>
      <c r="D14" s="197"/>
      <c r="E14" s="197"/>
      <c r="F14" s="197"/>
      <c r="G14" s="197"/>
      <c r="H14" s="197"/>
      <c r="I14" s="197"/>
      <c r="J14" s="197"/>
      <c r="K14" s="76"/>
      <c r="L14" s="86">
        <v>1.67</v>
      </c>
      <c r="M14" s="66"/>
      <c r="N14" s="198">
        <v>21600</v>
      </c>
      <c r="O14" s="199"/>
      <c r="P14" s="200"/>
      <c r="Q14" s="198">
        <v>22100</v>
      </c>
      <c r="R14" s="199"/>
      <c r="S14" s="201"/>
      <c r="T14" s="46" t="s">
        <v>20</v>
      </c>
      <c r="U14" s="347"/>
      <c r="V14" s="348"/>
      <c r="W14" s="348"/>
      <c r="X14" s="349"/>
      <c r="Y14" s="350"/>
      <c r="Z14" s="351"/>
      <c r="AA14" s="120"/>
      <c r="AB14" s="283" t="s">
        <v>169</v>
      </c>
      <c r="AC14" s="283"/>
      <c r="AD14" s="121" t="s">
        <v>171</v>
      </c>
      <c r="AE14" s="121"/>
      <c r="AF14" s="121"/>
      <c r="AG14" s="121"/>
      <c r="AH14" s="121"/>
      <c r="AI14" s="121"/>
      <c r="AJ14" s="121"/>
      <c r="AK14" s="121"/>
      <c r="AL14" s="121"/>
      <c r="AM14" s="121"/>
      <c r="AN14" s="121"/>
      <c r="AO14" s="121"/>
      <c r="AP14" s="64"/>
      <c r="AQ14" s="2"/>
    </row>
    <row r="15" spans="1:44" ht="18.75" customHeight="1" x14ac:dyDescent="0.4">
      <c r="A15" s="26"/>
      <c r="B15" s="34" t="s">
        <v>21</v>
      </c>
      <c r="C15" s="184" t="s">
        <v>119</v>
      </c>
      <c r="D15" s="185"/>
      <c r="E15" s="185"/>
      <c r="F15" s="185"/>
      <c r="G15" s="185"/>
      <c r="H15" s="185"/>
      <c r="I15" s="185"/>
      <c r="J15" s="185"/>
      <c r="K15" s="77"/>
      <c r="L15" s="87">
        <v>0.6</v>
      </c>
      <c r="M15" s="69"/>
      <c r="N15" s="186">
        <v>23300</v>
      </c>
      <c r="O15" s="187"/>
      <c r="P15" s="188"/>
      <c r="Q15" s="186">
        <v>22400</v>
      </c>
      <c r="R15" s="187"/>
      <c r="S15" s="189"/>
      <c r="T15" s="41" t="s">
        <v>21</v>
      </c>
      <c r="U15" s="330"/>
      <c r="V15" s="331"/>
      <c r="W15" s="352"/>
      <c r="X15" s="353"/>
      <c r="Y15" s="354"/>
      <c r="Z15" s="355"/>
      <c r="AA15" s="120"/>
      <c r="AP15" s="2"/>
      <c r="AQ15" s="2"/>
    </row>
    <row r="16" spans="1:44" x14ac:dyDescent="0.4">
      <c r="A16" s="59" t="s">
        <v>24</v>
      </c>
      <c r="B16" s="60"/>
      <c r="C16" s="59" t="s">
        <v>25</v>
      </c>
      <c r="D16" s="60"/>
      <c r="E16" s="60"/>
      <c r="F16" s="60"/>
      <c r="G16" s="60"/>
      <c r="H16" s="60"/>
      <c r="I16" s="60"/>
      <c r="J16" s="60"/>
      <c r="K16" s="79"/>
      <c r="L16" s="89">
        <v>88.33</v>
      </c>
      <c r="M16" s="67"/>
      <c r="N16" s="356"/>
      <c r="O16" s="357"/>
      <c r="P16" s="358"/>
      <c r="Q16" s="356"/>
      <c r="R16" s="357"/>
      <c r="S16" s="359"/>
      <c r="T16" s="63" t="s">
        <v>184</v>
      </c>
      <c r="U16" s="128" t="s">
        <v>26</v>
      </c>
      <c r="V16" s="113"/>
      <c r="W16" s="113"/>
      <c r="X16" s="113"/>
      <c r="Y16" s="113"/>
      <c r="Z16" s="129"/>
      <c r="AA16" s="112" t="s">
        <v>109</v>
      </c>
      <c r="AB16" s="113"/>
      <c r="AC16" s="114"/>
      <c r="AD16" s="209" t="s">
        <v>27</v>
      </c>
      <c r="AE16" s="209"/>
      <c r="AF16" s="209"/>
      <c r="AG16" s="209" t="s">
        <v>28</v>
      </c>
      <c r="AH16" s="209"/>
      <c r="AI16" s="209"/>
      <c r="AJ16" s="209" t="s">
        <v>161</v>
      </c>
      <c r="AK16" s="209"/>
      <c r="AL16" s="281"/>
      <c r="AM16" s="113" t="s">
        <v>143</v>
      </c>
      <c r="AN16" s="113"/>
      <c r="AO16" s="114"/>
      <c r="AP16" s="2"/>
      <c r="AQ16" s="2"/>
    </row>
    <row r="17" spans="1:49" x14ac:dyDescent="0.4">
      <c r="A17" s="59"/>
      <c r="B17" s="61" t="s">
        <v>29</v>
      </c>
      <c r="C17" s="213" t="s">
        <v>120</v>
      </c>
      <c r="D17" s="214"/>
      <c r="E17" s="214"/>
      <c r="F17" s="214"/>
      <c r="G17" s="214"/>
      <c r="H17" s="214"/>
      <c r="I17" s="214"/>
      <c r="J17" s="214"/>
      <c r="K17" s="75"/>
      <c r="L17" s="85">
        <v>85.57</v>
      </c>
      <c r="M17" s="68"/>
      <c r="N17" s="215">
        <v>11300</v>
      </c>
      <c r="O17" s="216"/>
      <c r="P17" s="217"/>
      <c r="Q17" s="215">
        <v>10300</v>
      </c>
      <c r="R17" s="216"/>
      <c r="S17" s="218"/>
      <c r="T17" s="45" t="s">
        <v>29</v>
      </c>
      <c r="U17" s="302"/>
      <c r="V17" s="303"/>
      <c r="W17" s="303"/>
      <c r="X17" s="303"/>
      <c r="Y17" s="303"/>
      <c r="Z17" s="304"/>
      <c r="AA17" s="315"/>
      <c r="AB17" s="315"/>
      <c r="AC17" s="316"/>
      <c r="AD17" s="337"/>
      <c r="AE17" s="337"/>
      <c r="AF17" s="337"/>
      <c r="AG17" s="338"/>
      <c r="AH17" s="338"/>
      <c r="AI17" s="338"/>
      <c r="AJ17" s="337"/>
      <c r="AK17" s="337"/>
      <c r="AL17" s="339"/>
      <c r="AM17" s="404">
        <v>1</v>
      </c>
      <c r="AN17" s="404"/>
      <c r="AO17" s="405"/>
      <c r="AP17" s="2"/>
      <c r="AQ17" s="2"/>
    </row>
    <row r="18" spans="1:49" x14ac:dyDescent="0.4">
      <c r="A18" s="59"/>
      <c r="B18" s="61" t="s">
        <v>30</v>
      </c>
      <c r="C18" s="196" t="s">
        <v>121</v>
      </c>
      <c r="D18" s="197"/>
      <c r="E18" s="197"/>
      <c r="F18" s="197"/>
      <c r="G18" s="197"/>
      <c r="H18" s="197"/>
      <c r="I18" s="197"/>
      <c r="J18" s="197"/>
      <c r="K18" s="76"/>
      <c r="L18" s="86">
        <v>2.35</v>
      </c>
      <c r="M18" s="66"/>
      <c r="N18" s="198">
        <v>91</v>
      </c>
      <c r="O18" s="199"/>
      <c r="P18" s="200"/>
      <c r="Q18" s="198">
        <v>91</v>
      </c>
      <c r="R18" s="199"/>
      <c r="S18" s="201"/>
      <c r="T18" s="42" t="s">
        <v>30</v>
      </c>
      <c r="U18" s="305"/>
      <c r="V18" s="306"/>
      <c r="W18" s="306"/>
      <c r="X18" s="306"/>
      <c r="Y18" s="306"/>
      <c r="Z18" s="307"/>
      <c r="AA18" s="335"/>
      <c r="AB18" s="335"/>
      <c r="AC18" s="336"/>
      <c r="AD18" s="345"/>
      <c r="AE18" s="345"/>
      <c r="AF18" s="345"/>
      <c r="AG18" s="341"/>
      <c r="AH18" s="341"/>
      <c r="AI18" s="341"/>
      <c r="AJ18" s="345"/>
      <c r="AK18" s="345"/>
      <c r="AL18" s="346"/>
      <c r="AM18" s="107"/>
      <c r="AN18" s="108"/>
      <c r="AO18" s="109"/>
      <c r="AP18" s="2"/>
      <c r="AQ18" s="2"/>
    </row>
    <row r="19" spans="1:49" x14ac:dyDescent="0.4">
      <c r="A19" s="59"/>
      <c r="B19" s="61" t="s">
        <v>31</v>
      </c>
      <c r="C19" s="196" t="s">
        <v>122</v>
      </c>
      <c r="D19" s="197"/>
      <c r="E19" s="197"/>
      <c r="F19" s="197"/>
      <c r="G19" s="197"/>
      <c r="H19" s="197"/>
      <c r="I19" s="197"/>
      <c r="J19" s="197"/>
      <c r="K19" s="76"/>
      <c r="L19" s="86">
        <v>0.35</v>
      </c>
      <c r="M19" s="66"/>
      <c r="N19" s="198">
        <v>107</v>
      </c>
      <c r="O19" s="199"/>
      <c r="P19" s="200"/>
      <c r="Q19" s="198">
        <v>86.5</v>
      </c>
      <c r="R19" s="199"/>
      <c r="S19" s="201"/>
      <c r="T19" s="46" t="s">
        <v>31</v>
      </c>
      <c r="U19" s="305"/>
      <c r="V19" s="306"/>
      <c r="W19" s="306"/>
      <c r="X19" s="306"/>
      <c r="Y19" s="306"/>
      <c r="Z19" s="307"/>
      <c r="AA19" s="335"/>
      <c r="AB19" s="335"/>
      <c r="AC19" s="336"/>
      <c r="AD19" s="340"/>
      <c r="AE19" s="340"/>
      <c r="AF19" s="340"/>
      <c r="AG19" s="341"/>
      <c r="AH19" s="341"/>
      <c r="AI19" s="341"/>
      <c r="AJ19" s="340"/>
      <c r="AK19" s="340"/>
      <c r="AL19" s="360"/>
      <c r="AM19" s="107"/>
      <c r="AN19" s="108"/>
      <c r="AO19" s="109"/>
      <c r="AP19" s="2"/>
      <c r="AQ19" s="2"/>
    </row>
    <row r="20" spans="1:49" x14ac:dyDescent="0.4">
      <c r="A20" s="62"/>
      <c r="B20" s="61" t="s">
        <v>32</v>
      </c>
      <c r="C20" s="184" t="s">
        <v>123</v>
      </c>
      <c r="D20" s="185"/>
      <c r="E20" s="185"/>
      <c r="F20" s="185"/>
      <c r="G20" s="185"/>
      <c r="H20" s="185"/>
      <c r="I20" s="185"/>
      <c r="J20" s="185"/>
      <c r="K20" s="83"/>
      <c r="L20" s="87">
        <v>0</v>
      </c>
      <c r="M20" s="69"/>
      <c r="N20" s="186">
        <v>0</v>
      </c>
      <c r="O20" s="187"/>
      <c r="P20" s="188"/>
      <c r="Q20" s="186">
        <v>0</v>
      </c>
      <c r="R20" s="187"/>
      <c r="S20" s="189"/>
      <c r="T20" s="44" t="s">
        <v>32</v>
      </c>
      <c r="U20" s="308"/>
      <c r="V20" s="309"/>
      <c r="W20" s="309"/>
      <c r="X20" s="309"/>
      <c r="Y20" s="309"/>
      <c r="Z20" s="310"/>
      <c r="AA20" s="361"/>
      <c r="AB20" s="361"/>
      <c r="AC20" s="362"/>
      <c r="AD20" s="342"/>
      <c r="AE20" s="342"/>
      <c r="AF20" s="342"/>
      <c r="AG20" s="343"/>
      <c r="AH20" s="343"/>
      <c r="AI20" s="343"/>
      <c r="AJ20" s="342"/>
      <c r="AK20" s="342"/>
      <c r="AL20" s="344"/>
      <c r="AM20" s="110"/>
      <c r="AN20" s="110"/>
      <c r="AO20" s="111"/>
      <c r="AP20" s="2"/>
      <c r="AQ20" s="2"/>
    </row>
    <row r="21" spans="1:49" x14ac:dyDescent="0.4">
      <c r="A21" s="35" t="s">
        <v>33</v>
      </c>
      <c r="B21" s="36"/>
      <c r="C21" s="178" t="s">
        <v>67</v>
      </c>
      <c r="D21" s="179"/>
      <c r="E21" s="179"/>
      <c r="F21" s="179"/>
      <c r="G21" s="179"/>
      <c r="H21" s="179"/>
      <c r="I21" s="179"/>
      <c r="J21" s="180"/>
      <c r="K21" s="80"/>
      <c r="L21" s="90">
        <v>0</v>
      </c>
      <c r="M21" s="65"/>
      <c r="N21" s="181">
        <v>0</v>
      </c>
      <c r="O21" s="182"/>
      <c r="P21" s="183"/>
      <c r="Q21" s="181">
        <v>0</v>
      </c>
      <c r="R21" s="182"/>
      <c r="S21" s="183"/>
      <c r="T21" s="115" t="s">
        <v>22</v>
      </c>
      <c r="U21" s="116"/>
      <c r="V21" s="116"/>
      <c r="W21" s="116"/>
      <c r="X21" s="116"/>
      <c r="Y21" s="116"/>
      <c r="Z21" s="116"/>
      <c r="AA21" s="117" t="s">
        <v>23</v>
      </c>
      <c r="AB21" s="117"/>
      <c r="AC21" s="117"/>
      <c r="AD21" s="117"/>
      <c r="AE21" s="117"/>
      <c r="AF21" s="117"/>
      <c r="AG21" s="117"/>
      <c r="AH21" s="117"/>
      <c r="AI21" s="117"/>
      <c r="AJ21" s="117"/>
      <c r="AK21" s="117"/>
      <c r="AL21" s="117"/>
      <c r="AM21" s="118" t="s">
        <v>142</v>
      </c>
      <c r="AN21" s="118"/>
      <c r="AO21" s="118"/>
      <c r="AP21" s="98"/>
      <c r="AQ21" s="2"/>
    </row>
    <row r="22" spans="1:49" ht="18.95" customHeight="1" x14ac:dyDescent="0.4">
      <c r="A22" s="2"/>
      <c r="B22" s="2"/>
      <c r="C22" s="11"/>
      <c r="D22" s="11"/>
      <c r="E22" s="11"/>
      <c r="F22" s="11"/>
      <c r="G22" s="11"/>
      <c r="H22" s="11"/>
      <c r="I22" s="11"/>
      <c r="J22" s="11"/>
      <c r="K22" s="99"/>
      <c r="L22" s="99"/>
      <c r="M22" s="99"/>
      <c r="N22" s="100"/>
      <c r="O22" s="100"/>
      <c r="P22" s="100"/>
      <c r="Q22" s="100"/>
      <c r="R22" s="100"/>
      <c r="S22" s="100"/>
      <c r="T22" s="100"/>
      <c r="U22" s="100"/>
      <c r="V22" s="100"/>
      <c r="W22" s="100"/>
      <c r="X22" s="100"/>
      <c r="Y22" s="100"/>
      <c r="Z22" s="2"/>
      <c r="AA22" s="2"/>
      <c r="AP22" s="56"/>
      <c r="AQ22" s="2"/>
      <c r="AR22" s="2"/>
      <c r="AS22" s="2"/>
      <c r="AT22" s="2"/>
      <c r="AU22" s="2"/>
      <c r="AV22" s="2"/>
      <c r="AW22" s="2"/>
    </row>
    <row r="23" spans="1:49" ht="18.75" customHeight="1" x14ac:dyDescent="0.4">
      <c r="A23" s="174" t="s">
        <v>173</v>
      </c>
      <c r="B23" s="174"/>
      <c r="C23" s="174"/>
      <c r="D23" s="10" t="s">
        <v>108</v>
      </c>
      <c r="E23" s="297">
        <f>D4</f>
        <v>1661.5</v>
      </c>
      <c r="F23" s="297"/>
      <c r="G23" s="297"/>
      <c r="H23" s="10" t="s">
        <v>154</v>
      </c>
      <c r="I23" s="10"/>
      <c r="J23" s="10"/>
      <c r="K23" s="10"/>
      <c r="L23" s="10"/>
      <c r="M23" s="10"/>
      <c r="N23" s="10"/>
      <c r="O23" s="10"/>
      <c r="P23" s="2"/>
      <c r="Q23" s="2"/>
      <c r="R23" s="2"/>
      <c r="S23" s="2"/>
      <c r="T23" s="2"/>
      <c r="U23" s="2"/>
      <c r="V23" s="2"/>
      <c r="W23" s="2"/>
      <c r="X23" s="2"/>
      <c r="Y23" s="2"/>
      <c r="Z23" s="2"/>
      <c r="AA23" s="2"/>
      <c r="AM23" s="6"/>
      <c r="AN23" s="2"/>
      <c r="AO23" s="2"/>
      <c r="AP23" s="2"/>
      <c r="AQ23" s="2"/>
      <c r="AR23" s="2"/>
      <c r="AS23" s="2"/>
      <c r="AT23" s="2"/>
      <c r="AU23" s="2"/>
      <c r="AV23" s="2"/>
      <c r="AW23" s="2"/>
    </row>
    <row r="24" spans="1:49" ht="7.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6"/>
      <c r="AD24" s="6"/>
      <c r="AE24" s="6"/>
      <c r="AF24" s="6"/>
      <c r="AG24" s="6"/>
      <c r="AH24" s="6"/>
      <c r="AI24" s="6"/>
      <c r="AJ24" s="6"/>
      <c r="AK24" s="6"/>
      <c r="AL24" s="6"/>
      <c r="AM24" s="6"/>
      <c r="AN24" s="2"/>
      <c r="AO24" s="2"/>
      <c r="AP24" s="2"/>
      <c r="AQ24" s="2"/>
      <c r="AR24" s="2"/>
      <c r="AS24" s="2"/>
      <c r="AT24" s="2"/>
      <c r="AU24" s="2"/>
      <c r="AV24" s="2"/>
      <c r="AW24" s="2"/>
    </row>
    <row r="25" spans="1:49" x14ac:dyDescent="0.4">
      <c r="A25" s="2"/>
      <c r="B25" s="2"/>
      <c r="C25" s="2"/>
      <c r="D25" s="177" t="s">
        <v>146</v>
      </c>
      <c r="E25" s="170"/>
      <c r="F25" s="165">
        <f>L8</f>
        <v>1.81</v>
      </c>
      <c r="G25" s="165"/>
      <c r="H25" s="170" t="s">
        <v>34</v>
      </c>
      <c r="I25" s="173">
        <f>Q8</f>
        <v>41100</v>
      </c>
      <c r="J25" s="173"/>
      <c r="K25" s="170" t="s">
        <v>35</v>
      </c>
      <c r="L25" s="165">
        <f>L9</f>
        <v>0.5</v>
      </c>
      <c r="M25" s="165"/>
      <c r="N25" s="170" t="s">
        <v>34</v>
      </c>
      <c r="O25" s="173">
        <f>Q9</f>
        <v>11400</v>
      </c>
      <c r="P25" s="173"/>
      <c r="Q25" s="170" t="s">
        <v>35</v>
      </c>
      <c r="R25" s="165">
        <f>L10</f>
        <v>0.5</v>
      </c>
      <c r="S25" s="165"/>
      <c r="T25" s="170" t="s">
        <v>34</v>
      </c>
      <c r="U25" s="173">
        <f>Q10</f>
        <v>12400</v>
      </c>
      <c r="V25" s="173"/>
      <c r="W25" s="177" t="s">
        <v>38</v>
      </c>
      <c r="X25" s="177"/>
      <c r="Y25" s="165">
        <f>L7</f>
        <v>3.34</v>
      </c>
      <c r="Z25" s="165"/>
      <c r="AA25" s="165"/>
      <c r="AB25" s="165"/>
      <c r="AC25" s="165"/>
      <c r="AD25" s="165"/>
      <c r="AE25" s="165"/>
      <c r="AF25" s="165"/>
      <c r="AG25" s="2"/>
      <c r="AH25" s="2"/>
      <c r="AI25" s="2"/>
      <c r="AJ25" s="2"/>
      <c r="AK25" s="2"/>
      <c r="AL25" s="2"/>
      <c r="AM25" s="2"/>
      <c r="AN25" s="2"/>
      <c r="AO25" s="2"/>
      <c r="AP25" s="2"/>
      <c r="AQ25" s="12" t="s">
        <v>8</v>
      </c>
      <c r="AR25" s="12" t="s">
        <v>10</v>
      </c>
      <c r="AS25" s="12" t="s">
        <v>12</v>
      </c>
      <c r="AT25" s="12"/>
      <c r="AU25" s="12" t="s">
        <v>41</v>
      </c>
      <c r="AV25" s="10"/>
      <c r="AW25" s="12" t="s">
        <v>42</v>
      </c>
    </row>
    <row r="26" spans="1:49" x14ac:dyDescent="0.4">
      <c r="A26" s="2"/>
      <c r="B26" s="2"/>
      <c r="C26" s="2"/>
      <c r="D26" s="170"/>
      <c r="E26" s="170"/>
      <c r="F26" s="170">
        <v>100</v>
      </c>
      <c r="G26" s="170"/>
      <c r="H26" s="170"/>
      <c r="I26" s="171">
        <f>N8</f>
        <v>40100</v>
      </c>
      <c r="J26" s="171"/>
      <c r="K26" s="170"/>
      <c r="L26" s="170">
        <v>100</v>
      </c>
      <c r="M26" s="170"/>
      <c r="N26" s="170"/>
      <c r="O26" s="171">
        <f>N9</f>
        <v>11000</v>
      </c>
      <c r="P26" s="171"/>
      <c r="Q26" s="170"/>
      <c r="R26" s="170">
        <v>100</v>
      </c>
      <c r="S26" s="170"/>
      <c r="T26" s="170"/>
      <c r="U26" s="171">
        <f>N10</f>
        <v>11900</v>
      </c>
      <c r="V26" s="171"/>
      <c r="W26" s="177"/>
      <c r="X26" s="177"/>
      <c r="Y26" s="172">
        <f>L8</f>
        <v>1.81</v>
      </c>
      <c r="Z26" s="172"/>
      <c r="AA26" s="28" t="s">
        <v>35</v>
      </c>
      <c r="AB26" s="172">
        <f>L9</f>
        <v>0.5</v>
      </c>
      <c r="AC26" s="172"/>
      <c r="AD26" s="28" t="s">
        <v>35</v>
      </c>
      <c r="AE26" s="172">
        <f>L10</f>
        <v>0.5</v>
      </c>
      <c r="AF26" s="172"/>
      <c r="AG26" s="2"/>
      <c r="AH26" s="2"/>
      <c r="AI26" s="2"/>
      <c r="AJ26" s="2"/>
      <c r="AK26" s="2"/>
      <c r="AL26" s="2"/>
      <c r="AM26" s="2"/>
      <c r="AN26" s="2"/>
      <c r="AO26" s="2"/>
      <c r="AP26" s="2"/>
      <c r="AQ26" s="12">
        <f>IF(F25=0,0,F25/F26*I25/I26)</f>
        <v>1.8551371571072322E-2</v>
      </c>
      <c r="AR26" s="12">
        <f>IF(L25=0,0,L25/L26*O25/O26)</f>
        <v>5.1818181818181815E-3</v>
      </c>
      <c r="AS26" s="12">
        <f>IF(R25=0,0,R25/R26*U25/U26)</f>
        <v>5.2100840336134456E-3</v>
      </c>
      <c r="AT26" s="12"/>
      <c r="AU26" s="12">
        <f>IF(Y25=0,0,Y25/(Y26+AB26+AE26))</f>
        <v>1.1886120996441281</v>
      </c>
      <c r="AV26" s="10"/>
      <c r="AW26" s="12">
        <f>(AQ26+AR26+AS26)*AU26</f>
        <v>3.4402325425951306E-2</v>
      </c>
    </row>
    <row r="27" spans="1:49" ht="7.5" customHeight="1" x14ac:dyDescent="0.4">
      <c r="A27" s="2"/>
      <c r="B27" s="2"/>
      <c r="C27" s="2"/>
      <c r="D27" s="10"/>
      <c r="E27" s="10"/>
      <c r="F27" s="10"/>
      <c r="G27" s="10"/>
      <c r="H27" s="10"/>
      <c r="I27" s="13"/>
      <c r="J27" s="13"/>
      <c r="K27" s="10"/>
      <c r="L27" s="10"/>
      <c r="M27" s="10"/>
      <c r="N27" s="10"/>
      <c r="O27" s="13"/>
      <c r="P27" s="10"/>
      <c r="Q27" s="10"/>
      <c r="R27" s="10"/>
      <c r="S27" s="10"/>
      <c r="T27" s="10"/>
      <c r="U27" s="13"/>
      <c r="V27" s="10"/>
      <c r="W27" s="14"/>
      <c r="X27" s="14"/>
      <c r="Y27" s="10"/>
      <c r="Z27" s="10"/>
      <c r="AA27" s="2"/>
      <c r="AB27" s="10"/>
      <c r="AC27" s="10"/>
      <c r="AD27" s="2"/>
      <c r="AE27" s="10"/>
      <c r="AF27" s="10"/>
      <c r="AG27" s="2"/>
      <c r="AH27" s="57"/>
      <c r="AI27" s="2"/>
      <c r="AJ27" s="2"/>
      <c r="AK27" s="2"/>
      <c r="AL27" s="2"/>
      <c r="AM27" s="2"/>
      <c r="AN27" s="2"/>
      <c r="AO27" s="2"/>
      <c r="AP27" s="2"/>
      <c r="AQ27" s="10"/>
      <c r="AR27" s="10"/>
      <c r="AS27" s="10"/>
      <c r="AT27" s="10"/>
      <c r="AU27" s="10"/>
      <c r="AV27" s="10"/>
      <c r="AW27" s="2"/>
    </row>
    <row r="28" spans="1:49" x14ac:dyDescent="0.4">
      <c r="A28" s="2"/>
      <c r="B28" s="2"/>
      <c r="C28" s="2"/>
      <c r="D28" s="168" t="s">
        <v>43</v>
      </c>
      <c r="E28" s="140"/>
      <c r="F28" s="143">
        <f>L12</f>
        <v>3.01</v>
      </c>
      <c r="G28" s="143"/>
      <c r="H28" s="140" t="s">
        <v>34</v>
      </c>
      <c r="I28" s="141">
        <f>Q12</f>
        <v>18700</v>
      </c>
      <c r="J28" s="141"/>
      <c r="K28" s="140" t="s">
        <v>35</v>
      </c>
      <c r="L28" s="143">
        <f>L13</f>
        <v>1.72</v>
      </c>
      <c r="M28" s="143"/>
      <c r="N28" s="140" t="s">
        <v>34</v>
      </c>
      <c r="O28" s="141">
        <f>Q13</f>
        <v>22200</v>
      </c>
      <c r="P28" s="141"/>
      <c r="Q28" s="140" t="s">
        <v>35</v>
      </c>
      <c r="R28" s="143">
        <f>L14</f>
        <v>1.67</v>
      </c>
      <c r="S28" s="143"/>
      <c r="T28" s="140" t="s">
        <v>34</v>
      </c>
      <c r="U28" s="141">
        <f>Q14</f>
        <v>22100</v>
      </c>
      <c r="V28" s="141"/>
      <c r="W28" s="140" t="s">
        <v>35</v>
      </c>
      <c r="X28" s="143">
        <f>L15</f>
        <v>0.6</v>
      </c>
      <c r="Y28" s="143"/>
      <c r="Z28" s="140" t="s">
        <v>34</v>
      </c>
      <c r="AA28" s="141">
        <f>Q15</f>
        <v>22400</v>
      </c>
      <c r="AB28" s="141"/>
      <c r="AC28" s="142" t="s">
        <v>38</v>
      </c>
      <c r="AD28" s="142"/>
      <c r="AE28" s="143">
        <f>L11</f>
        <v>8.33</v>
      </c>
      <c r="AF28" s="143"/>
      <c r="AG28" s="143"/>
      <c r="AH28" s="143"/>
      <c r="AI28" s="143"/>
      <c r="AJ28" s="143"/>
      <c r="AK28" s="143"/>
      <c r="AL28" s="143"/>
      <c r="AM28" s="143"/>
      <c r="AN28" s="143"/>
      <c r="AO28" s="143"/>
      <c r="AP28" s="2"/>
      <c r="AQ28" s="12" t="s">
        <v>18</v>
      </c>
      <c r="AR28" s="12" t="s">
        <v>19</v>
      </c>
      <c r="AS28" s="12" t="s">
        <v>20</v>
      </c>
      <c r="AT28" s="12" t="s">
        <v>21</v>
      </c>
      <c r="AU28" s="12" t="s">
        <v>48</v>
      </c>
      <c r="AV28" s="10"/>
      <c r="AW28" s="12" t="s">
        <v>49</v>
      </c>
    </row>
    <row r="29" spans="1:49" x14ac:dyDescent="0.4">
      <c r="A29" s="2"/>
      <c r="B29" s="2"/>
      <c r="C29" s="2"/>
      <c r="D29" s="140"/>
      <c r="E29" s="140"/>
      <c r="F29" s="140">
        <v>100</v>
      </c>
      <c r="G29" s="140"/>
      <c r="H29" s="140"/>
      <c r="I29" s="144">
        <f>N12</f>
        <v>19200</v>
      </c>
      <c r="J29" s="144"/>
      <c r="K29" s="140"/>
      <c r="L29" s="140">
        <v>100</v>
      </c>
      <c r="M29" s="140"/>
      <c r="N29" s="140"/>
      <c r="O29" s="144">
        <f>N13</f>
        <v>22000</v>
      </c>
      <c r="P29" s="144"/>
      <c r="Q29" s="140"/>
      <c r="R29" s="140">
        <v>100</v>
      </c>
      <c r="S29" s="140"/>
      <c r="T29" s="140"/>
      <c r="U29" s="144">
        <f>N14</f>
        <v>21600</v>
      </c>
      <c r="V29" s="144"/>
      <c r="W29" s="140"/>
      <c r="X29" s="140">
        <v>100</v>
      </c>
      <c r="Y29" s="140"/>
      <c r="Z29" s="140"/>
      <c r="AA29" s="144">
        <f>N15</f>
        <v>23300</v>
      </c>
      <c r="AB29" s="144"/>
      <c r="AC29" s="142"/>
      <c r="AD29" s="142"/>
      <c r="AE29" s="138">
        <f>L12</f>
        <v>3.01</v>
      </c>
      <c r="AF29" s="138"/>
      <c r="AG29" s="24" t="s">
        <v>35</v>
      </c>
      <c r="AH29" s="139">
        <f>L13</f>
        <v>1.72</v>
      </c>
      <c r="AI29" s="139"/>
      <c r="AJ29" s="24" t="s">
        <v>35</v>
      </c>
      <c r="AK29" s="138">
        <f>L14</f>
        <v>1.67</v>
      </c>
      <c r="AL29" s="138"/>
      <c r="AM29" s="24" t="s">
        <v>35</v>
      </c>
      <c r="AN29" s="138">
        <f>L15</f>
        <v>0.6</v>
      </c>
      <c r="AO29" s="138"/>
      <c r="AP29" s="2"/>
      <c r="AQ29" s="12">
        <f>IF(F28=0,0,F28/F29*I28/I29)</f>
        <v>2.9316145833333335E-2</v>
      </c>
      <c r="AR29" s="12">
        <f>IF(L28=0,0,L28/L29*O28/O29)</f>
        <v>1.7356363636363635E-2</v>
      </c>
      <c r="AS29" s="12">
        <f>IF(R28=0,0,R28/R29*U28/U29)</f>
        <v>1.7086574074074073E-2</v>
      </c>
      <c r="AT29" s="12">
        <f>IF(X28=0,0,X28/X29*AA28/AA29)</f>
        <v>5.7682403433476394E-3</v>
      </c>
      <c r="AU29" s="12">
        <f>IF(AE28=0,0,AE28/(AE29+AH29+AK29+AN29))</f>
        <v>1.1900000000000002</v>
      </c>
      <c r="AV29" s="10"/>
      <c r="AW29" s="12">
        <f>(AQ29+AR29+AS29+AT29)*AU29</f>
        <v>8.2737515425671246E-2</v>
      </c>
    </row>
    <row r="30" spans="1:49" ht="7.5" customHeight="1" x14ac:dyDescent="0.4">
      <c r="A30" s="2"/>
      <c r="B30" s="2"/>
      <c r="C30" s="2"/>
      <c r="D30" s="10"/>
      <c r="E30" s="10"/>
      <c r="F30" s="10"/>
      <c r="G30" s="10"/>
      <c r="H30" s="10"/>
      <c r="I30" s="13"/>
      <c r="J30" s="13"/>
      <c r="K30" s="10"/>
      <c r="L30" s="10"/>
      <c r="M30" s="10"/>
      <c r="N30" s="10"/>
      <c r="O30" s="13"/>
      <c r="P30" s="10"/>
      <c r="Q30" s="10"/>
      <c r="R30" s="10"/>
      <c r="S30" s="10"/>
      <c r="T30" s="10"/>
      <c r="U30" s="13"/>
      <c r="V30" s="10"/>
      <c r="W30" s="14"/>
      <c r="X30" s="14"/>
      <c r="Y30" s="10"/>
      <c r="Z30" s="10"/>
      <c r="AA30" s="2"/>
      <c r="AB30" s="10"/>
      <c r="AC30" s="10"/>
      <c r="AD30" s="2"/>
      <c r="AE30" s="10"/>
      <c r="AF30" s="10"/>
      <c r="AG30" s="2"/>
      <c r="AH30" s="2"/>
      <c r="AI30" s="2"/>
      <c r="AJ30" s="2"/>
      <c r="AK30" s="2"/>
      <c r="AL30" s="2"/>
      <c r="AM30" s="2"/>
      <c r="AN30" s="2"/>
      <c r="AO30" s="2"/>
      <c r="AP30" s="2"/>
      <c r="AQ30" s="10"/>
      <c r="AR30" s="10"/>
      <c r="AS30" s="10"/>
      <c r="AT30" s="10"/>
      <c r="AU30" s="10"/>
      <c r="AV30" s="10"/>
      <c r="AW30" s="2"/>
    </row>
    <row r="31" spans="1:49" x14ac:dyDescent="0.4">
      <c r="A31" s="2"/>
      <c r="B31" s="2"/>
      <c r="C31" s="2"/>
      <c r="D31" s="169" t="s">
        <v>43</v>
      </c>
      <c r="E31" s="154"/>
      <c r="F31" s="153">
        <f>L17</f>
        <v>85.57</v>
      </c>
      <c r="G31" s="153"/>
      <c r="H31" s="154" t="s">
        <v>34</v>
      </c>
      <c r="I31" s="157">
        <f>Q17</f>
        <v>10300</v>
      </c>
      <c r="J31" s="157"/>
      <c r="K31" s="154" t="s">
        <v>35</v>
      </c>
      <c r="L31" s="153">
        <f>L18</f>
        <v>2.35</v>
      </c>
      <c r="M31" s="153"/>
      <c r="N31" s="154" t="s">
        <v>34</v>
      </c>
      <c r="O31" s="157">
        <f>Q18</f>
        <v>91</v>
      </c>
      <c r="P31" s="157"/>
      <c r="Q31" s="154" t="s">
        <v>35</v>
      </c>
      <c r="R31" s="153">
        <f>L19</f>
        <v>0.35</v>
      </c>
      <c r="S31" s="153"/>
      <c r="T31" s="154" t="s">
        <v>34</v>
      </c>
      <c r="U31" s="157">
        <f>Q19</f>
        <v>86.5</v>
      </c>
      <c r="V31" s="157"/>
      <c r="W31" s="154" t="s">
        <v>35</v>
      </c>
      <c r="X31" s="153">
        <f>L20</f>
        <v>0</v>
      </c>
      <c r="Y31" s="153"/>
      <c r="Z31" s="154" t="s">
        <v>34</v>
      </c>
      <c r="AA31" s="157">
        <f>Q20</f>
        <v>0</v>
      </c>
      <c r="AB31" s="157"/>
      <c r="AC31" s="158" t="s">
        <v>38</v>
      </c>
      <c r="AD31" s="158"/>
      <c r="AE31" s="153">
        <f>L16</f>
        <v>88.33</v>
      </c>
      <c r="AF31" s="153"/>
      <c r="AG31" s="153"/>
      <c r="AH31" s="153"/>
      <c r="AI31" s="153"/>
      <c r="AJ31" s="153"/>
      <c r="AK31" s="153"/>
      <c r="AL31" s="153"/>
      <c r="AM31" s="153"/>
      <c r="AN31" s="153"/>
      <c r="AO31" s="153"/>
      <c r="AP31" s="2"/>
      <c r="AQ31" s="12" t="s">
        <v>29</v>
      </c>
      <c r="AR31" s="12" t="s">
        <v>30</v>
      </c>
      <c r="AS31" s="12" t="s">
        <v>50</v>
      </c>
      <c r="AT31" s="12" t="s">
        <v>51</v>
      </c>
      <c r="AU31" s="12" t="s">
        <v>52</v>
      </c>
      <c r="AV31" s="10"/>
      <c r="AW31" s="12" t="s">
        <v>53</v>
      </c>
    </row>
    <row r="32" spans="1:49" x14ac:dyDescent="0.4">
      <c r="A32" s="2"/>
      <c r="B32" s="2"/>
      <c r="C32" s="2"/>
      <c r="D32" s="154"/>
      <c r="E32" s="154"/>
      <c r="F32" s="154">
        <v>100</v>
      </c>
      <c r="G32" s="154"/>
      <c r="H32" s="154"/>
      <c r="I32" s="155">
        <f>N17</f>
        <v>11300</v>
      </c>
      <c r="J32" s="155"/>
      <c r="K32" s="154"/>
      <c r="L32" s="154">
        <v>100</v>
      </c>
      <c r="M32" s="154"/>
      <c r="N32" s="154"/>
      <c r="O32" s="155">
        <f>N18</f>
        <v>91</v>
      </c>
      <c r="P32" s="155"/>
      <c r="Q32" s="154"/>
      <c r="R32" s="154">
        <v>100</v>
      </c>
      <c r="S32" s="154"/>
      <c r="T32" s="154"/>
      <c r="U32" s="155">
        <f>N19</f>
        <v>107</v>
      </c>
      <c r="V32" s="155"/>
      <c r="W32" s="154"/>
      <c r="X32" s="154">
        <v>100</v>
      </c>
      <c r="Y32" s="154"/>
      <c r="Z32" s="154"/>
      <c r="AA32" s="155">
        <f>N20</f>
        <v>0</v>
      </c>
      <c r="AB32" s="155"/>
      <c r="AC32" s="158"/>
      <c r="AD32" s="158"/>
      <c r="AE32" s="156">
        <f>L17</f>
        <v>85.57</v>
      </c>
      <c r="AF32" s="156"/>
      <c r="AG32" s="58" t="s">
        <v>35</v>
      </c>
      <c r="AH32" s="159">
        <f>L18</f>
        <v>2.35</v>
      </c>
      <c r="AI32" s="159"/>
      <c r="AJ32" s="58" t="s">
        <v>35</v>
      </c>
      <c r="AK32" s="156">
        <f>L19</f>
        <v>0.35</v>
      </c>
      <c r="AL32" s="156"/>
      <c r="AM32" s="58" t="s">
        <v>35</v>
      </c>
      <c r="AN32" s="156">
        <f>L20</f>
        <v>0</v>
      </c>
      <c r="AO32" s="156"/>
      <c r="AP32" s="2"/>
      <c r="AQ32" s="12">
        <f>IF(F31=0,0,F31/F32*I31/I32)</f>
        <v>0.7799743362831858</v>
      </c>
      <c r="AR32" s="12">
        <f>IF(L31=0,0,L31/L32*O31/O32)</f>
        <v>2.35E-2</v>
      </c>
      <c r="AS32" s="12">
        <f>IF(R31=0,0,R31/R32*U31/U32)</f>
        <v>2.8294392523364482E-3</v>
      </c>
      <c r="AT32" s="12">
        <f>IF(X31=0,0,X31/X32*AA31/AA32)</f>
        <v>0</v>
      </c>
      <c r="AU32" s="12">
        <f>IF(AE31=0,0,AE31/(AE32+AH32+AK32+AN32))</f>
        <v>1.0006797326384957</v>
      </c>
      <c r="AV32" s="10"/>
      <c r="AW32" s="12">
        <f>(AQ32+AR32+AS32+AT32)*AU32</f>
        <v>0.80685184652829611</v>
      </c>
    </row>
    <row r="33" spans="1:49" ht="7.5" customHeight="1" x14ac:dyDescent="0.4">
      <c r="A33" s="2"/>
      <c r="B33" s="2"/>
      <c r="C33" s="2"/>
      <c r="D33" s="10"/>
      <c r="E33" s="10"/>
      <c r="F33" s="10"/>
      <c r="G33" s="10"/>
      <c r="H33" s="10"/>
      <c r="I33" s="13"/>
      <c r="J33" s="13"/>
      <c r="K33" s="10"/>
      <c r="L33" s="10"/>
      <c r="M33" s="10"/>
      <c r="N33" s="10"/>
      <c r="O33" s="13"/>
      <c r="P33" s="10"/>
      <c r="Q33" s="10"/>
      <c r="R33" s="10"/>
      <c r="S33" s="10"/>
      <c r="T33" s="10"/>
      <c r="U33" s="13"/>
      <c r="V33" s="10"/>
      <c r="W33" s="14"/>
      <c r="X33" s="14"/>
      <c r="Y33" s="10"/>
      <c r="Z33" s="10"/>
      <c r="AA33" s="2"/>
      <c r="AB33" s="10"/>
      <c r="AC33" s="10"/>
      <c r="AD33" s="2"/>
      <c r="AE33" s="10"/>
      <c r="AF33" s="10"/>
      <c r="AG33" s="2"/>
      <c r="AH33" s="2"/>
      <c r="AI33" s="2"/>
      <c r="AJ33" s="2"/>
      <c r="AK33" s="2"/>
      <c r="AL33" s="2"/>
      <c r="AM33" s="2"/>
      <c r="AN33" s="2"/>
      <c r="AO33" s="2"/>
      <c r="AP33" s="2"/>
      <c r="AQ33" s="10"/>
      <c r="AR33" s="10"/>
      <c r="AS33" s="10"/>
      <c r="AT33" s="10"/>
      <c r="AU33" s="10"/>
      <c r="AV33" s="10"/>
      <c r="AW33" s="2"/>
    </row>
    <row r="34" spans="1:49" ht="18.75" customHeight="1" x14ac:dyDescent="0.4">
      <c r="A34" s="2"/>
      <c r="B34" s="2"/>
      <c r="C34" s="2"/>
      <c r="D34" s="160" t="s">
        <v>35</v>
      </c>
      <c r="E34" s="160"/>
      <c r="F34" s="161">
        <f>L21</f>
        <v>0</v>
      </c>
      <c r="G34" s="161"/>
      <c r="H34" s="160" t="s">
        <v>34</v>
      </c>
      <c r="I34" s="162">
        <f>Q21</f>
        <v>0</v>
      </c>
      <c r="J34" s="162"/>
      <c r="K34" s="2"/>
      <c r="L34" s="2"/>
      <c r="M34" s="163" t="s">
        <v>35</v>
      </c>
      <c r="N34" s="163"/>
      <c r="O34" s="164">
        <v>100</v>
      </c>
      <c r="P34" s="164"/>
      <c r="Q34" s="15" t="s">
        <v>54</v>
      </c>
      <c r="R34" s="165">
        <f>L7</f>
        <v>3.34</v>
      </c>
      <c r="S34" s="165"/>
      <c r="T34" s="15" t="s">
        <v>54</v>
      </c>
      <c r="U34" s="143">
        <f>L11</f>
        <v>8.33</v>
      </c>
      <c r="V34" s="143"/>
      <c r="W34" s="15" t="s">
        <v>54</v>
      </c>
      <c r="X34" s="153">
        <f>L16</f>
        <v>88.33</v>
      </c>
      <c r="Y34" s="153"/>
      <c r="Z34" s="15" t="s">
        <v>54</v>
      </c>
      <c r="AA34" s="161">
        <f>L21</f>
        <v>0</v>
      </c>
      <c r="AB34" s="161"/>
      <c r="AC34" s="2"/>
      <c r="AP34" s="8"/>
      <c r="AQ34" s="12" t="s">
        <v>29</v>
      </c>
      <c r="AR34" s="12" t="s">
        <v>30</v>
      </c>
      <c r="AS34" s="12" t="s">
        <v>50</v>
      </c>
      <c r="AT34" s="12" t="s">
        <v>51</v>
      </c>
      <c r="AU34" s="12"/>
      <c r="AV34" s="10"/>
      <c r="AW34" s="12" t="s">
        <v>144</v>
      </c>
    </row>
    <row r="35" spans="1:49" ht="19.5" customHeight="1" x14ac:dyDescent="0.4">
      <c r="A35" s="2"/>
      <c r="B35" s="2"/>
      <c r="C35" s="2"/>
      <c r="D35" s="160"/>
      <c r="E35" s="160"/>
      <c r="F35" s="160">
        <v>100</v>
      </c>
      <c r="G35" s="160"/>
      <c r="H35" s="160"/>
      <c r="I35" s="166">
        <f>N21</f>
        <v>0</v>
      </c>
      <c r="J35" s="166"/>
      <c r="K35" s="2"/>
      <c r="L35" s="2"/>
      <c r="M35" s="163"/>
      <c r="N35" s="163"/>
      <c r="O35" s="167">
        <v>100</v>
      </c>
      <c r="P35" s="167"/>
      <c r="Q35" s="167"/>
      <c r="R35" s="167"/>
      <c r="S35" s="167"/>
      <c r="T35" s="167"/>
      <c r="U35" s="167"/>
      <c r="V35" s="167"/>
      <c r="W35" s="167"/>
      <c r="X35" s="167"/>
      <c r="Y35" s="167"/>
      <c r="Z35" s="167"/>
      <c r="AA35" s="167"/>
      <c r="AB35" s="167"/>
      <c r="AC35" s="2"/>
      <c r="AP35" s="8"/>
      <c r="AQ35" s="12">
        <f>IF(F37=0,0,F37/F38*I37/I38)</f>
        <v>0.7799743362831858</v>
      </c>
      <c r="AR35" s="12">
        <f>IF(L37=0,0,L37/L38*O37/O38)</f>
        <v>0</v>
      </c>
      <c r="AS35" s="12">
        <f>IF(R37=0,0,R37/R38*U37/U38)</f>
        <v>0</v>
      </c>
      <c r="AT35" s="12">
        <f>IF(X37=0,0,X37/X38*AA37/AA38)</f>
        <v>0</v>
      </c>
      <c r="AU35" s="12"/>
      <c r="AV35" s="10"/>
      <c r="AW35" s="12">
        <f>(AQ35+AR35+AS35+AT35)</f>
        <v>0.7799743362831858</v>
      </c>
    </row>
    <row r="36" spans="1:49" ht="7.5" customHeight="1" thickBot="1" x14ac:dyDescent="0.45"/>
    <row r="37" spans="1:49" ht="18.75" customHeight="1" x14ac:dyDescent="0.4">
      <c r="A37" s="2"/>
      <c r="B37" s="2"/>
      <c r="C37" s="2"/>
      <c r="D37" s="284" t="s">
        <v>145</v>
      </c>
      <c r="E37" s="136"/>
      <c r="F37" s="149">
        <f>F31*AM17</f>
        <v>85.57</v>
      </c>
      <c r="G37" s="149"/>
      <c r="H37" s="136" t="s">
        <v>34</v>
      </c>
      <c r="I37" s="149">
        <f>IF(AM17=0,0,I31)</f>
        <v>10300</v>
      </c>
      <c r="J37" s="149"/>
      <c r="K37" s="136" t="s">
        <v>35</v>
      </c>
      <c r="L37" s="149">
        <f>L31*AM18</f>
        <v>0</v>
      </c>
      <c r="M37" s="149"/>
      <c r="N37" s="136" t="s">
        <v>34</v>
      </c>
      <c r="O37" s="149">
        <f>IF(AM18=0,0,O31)</f>
        <v>0</v>
      </c>
      <c r="P37" s="149"/>
      <c r="Q37" s="136" t="s">
        <v>35</v>
      </c>
      <c r="R37" s="149">
        <f>R31*AM19</f>
        <v>0</v>
      </c>
      <c r="S37" s="149"/>
      <c r="T37" s="136" t="s">
        <v>34</v>
      </c>
      <c r="U37" s="149">
        <f>IF(AM19=0,0,U31)</f>
        <v>0</v>
      </c>
      <c r="V37" s="149"/>
      <c r="W37" s="136" t="s">
        <v>35</v>
      </c>
      <c r="X37" s="149">
        <f>X31*AM20</f>
        <v>0</v>
      </c>
      <c r="Y37" s="149"/>
      <c r="Z37" s="136" t="s">
        <v>34</v>
      </c>
      <c r="AA37" s="149">
        <f>IF(AM20=0,0,AA31)</f>
        <v>0</v>
      </c>
      <c r="AB37" s="149"/>
      <c r="AC37" s="150" t="s">
        <v>152</v>
      </c>
      <c r="AD37" s="150"/>
      <c r="AE37" s="145" t="s">
        <v>151</v>
      </c>
      <c r="AF37" s="145"/>
      <c r="AG37" s="146">
        <f>IF(AW35=0,ROUNDUP(AW38,3-INT(LOG(AW38))),ROUNDUP(AW38,0))</f>
        <v>240</v>
      </c>
      <c r="AH37" s="146"/>
      <c r="AI37" s="146"/>
      <c r="AJ37" s="146"/>
      <c r="AK37" s="146"/>
      <c r="AL37" s="146"/>
      <c r="AM37" s="147" t="s">
        <v>174</v>
      </c>
      <c r="AN37" s="148"/>
      <c r="AO37" s="148"/>
      <c r="AP37" s="148"/>
      <c r="AQ37" s="12" t="s">
        <v>33</v>
      </c>
      <c r="AR37" s="12"/>
      <c r="AS37" s="12"/>
      <c r="AT37" s="12"/>
      <c r="AU37" s="12" t="s">
        <v>58</v>
      </c>
      <c r="AV37" s="10"/>
      <c r="AW37" s="16" t="s">
        <v>59</v>
      </c>
    </row>
    <row r="38" spans="1:49" ht="18.75" customHeight="1" thickBot="1" x14ac:dyDescent="0.45">
      <c r="A38" s="2"/>
      <c r="B38" s="2"/>
      <c r="C38" s="2"/>
      <c r="D38" s="136"/>
      <c r="E38" s="136"/>
      <c r="F38" s="136">
        <v>100</v>
      </c>
      <c r="G38" s="136"/>
      <c r="H38" s="136"/>
      <c r="I38" s="151">
        <f>IF(AM17=0,0,I32)</f>
        <v>11300</v>
      </c>
      <c r="J38" s="151"/>
      <c r="K38" s="136"/>
      <c r="L38" s="136">
        <v>100</v>
      </c>
      <c r="M38" s="136"/>
      <c r="N38" s="136"/>
      <c r="O38" s="152">
        <f>IF(AM18=0,0,O32)</f>
        <v>0</v>
      </c>
      <c r="P38" s="152"/>
      <c r="Q38" s="136"/>
      <c r="R38" s="136">
        <v>100</v>
      </c>
      <c r="S38" s="136"/>
      <c r="T38" s="136"/>
      <c r="U38" s="151">
        <f>IF(AM19=0,0,U32)</f>
        <v>0</v>
      </c>
      <c r="V38" s="151"/>
      <c r="W38" s="136"/>
      <c r="X38" s="136">
        <v>100</v>
      </c>
      <c r="Y38" s="136"/>
      <c r="Z38" s="136"/>
      <c r="AA38" s="152">
        <f>IF(AM20=0,0,AA32)</f>
        <v>0</v>
      </c>
      <c r="AB38" s="152"/>
      <c r="AC38" s="150"/>
      <c r="AD38" s="150"/>
      <c r="AE38" s="145"/>
      <c r="AF38" s="145"/>
      <c r="AG38" s="146"/>
      <c r="AH38" s="146"/>
      <c r="AI38" s="146"/>
      <c r="AJ38" s="146"/>
      <c r="AK38" s="146"/>
      <c r="AL38" s="146"/>
      <c r="AM38" s="148"/>
      <c r="AN38" s="148"/>
      <c r="AO38" s="148"/>
      <c r="AP38" s="148"/>
      <c r="AQ38" s="12">
        <f>IF(F34=0,0,F34/F35*I34/I35)</f>
        <v>0</v>
      </c>
      <c r="AR38" s="12"/>
      <c r="AS38" s="12"/>
      <c r="AT38" s="12"/>
      <c r="AU38" s="12">
        <f>(O34-R34-U34-X34-AA34)/O35</f>
        <v>0</v>
      </c>
      <c r="AV38" s="10"/>
      <c r="AW38" s="55">
        <f>E23*(AW26+AW29+AW32+AQ38+AU38-AW35)</f>
        <v>239.28482884722163</v>
      </c>
    </row>
    <row r="39" spans="1:49" ht="18.75" customHeight="1" x14ac:dyDescent="0.4">
      <c r="A39" s="2"/>
      <c r="B39" s="2"/>
      <c r="C39" s="2"/>
      <c r="D39" s="72"/>
      <c r="E39" s="72"/>
      <c r="F39" s="72"/>
      <c r="G39" s="72"/>
      <c r="H39" s="72"/>
      <c r="I39" s="102"/>
      <c r="J39" s="102"/>
      <c r="K39" s="72"/>
      <c r="L39" s="72"/>
      <c r="M39" s="72"/>
      <c r="N39" s="72"/>
      <c r="O39" s="102"/>
      <c r="P39" s="102"/>
      <c r="Q39" s="72"/>
      <c r="R39" s="72"/>
      <c r="S39" s="72"/>
      <c r="T39" s="72"/>
      <c r="U39" s="102"/>
      <c r="V39" s="102"/>
      <c r="W39" s="72"/>
      <c r="X39" s="72"/>
      <c r="Y39" s="72"/>
      <c r="Z39" s="72"/>
      <c r="AA39" s="102"/>
      <c r="AB39" s="102"/>
      <c r="AC39" s="73"/>
      <c r="AD39" s="73"/>
      <c r="AE39" s="72"/>
      <c r="AF39" s="72"/>
      <c r="AG39" s="103"/>
      <c r="AH39" s="103"/>
      <c r="AI39" s="103"/>
      <c r="AJ39" s="103"/>
      <c r="AK39" s="103"/>
      <c r="AL39" s="103"/>
      <c r="AM39" s="72"/>
      <c r="AN39" s="72"/>
      <c r="AO39" s="72"/>
      <c r="AP39" s="72"/>
      <c r="AQ39" s="72"/>
      <c r="AR39" s="72"/>
      <c r="AS39" s="72"/>
      <c r="AT39" s="72"/>
      <c r="AU39" s="72"/>
      <c r="AV39" s="72"/>
      <c r="AW39" s="101"/>
    </row>
    <row r="40" spans="1:49" x14ac:dyDescent="0.4">
      <c r="A40" s="277" t="s">
        <v>186</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17"/>
      <c r="AR40" s="17"/>
      <c r="AS40" s="17"/>
      <c r="AT40" s="17"/>
      <c r="AU40" s="17"/>
      <c r="AV40" s="17"/>
    </row>
    <row r="41" spans="1:49" x14ac:dyDescent="0.4">
      <c r="A41" s="278" t="s">
        <v>188</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row>
    <row r="42" spans="1:49" x14ac:dyDescent="0.4">
      <c r="A42" s="278" t="s">
        <v>187</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row>
  </sheetData>
  <mergeCells count="248">
    <mergeCell ref="AG37:AL38"/>
    <mergeCell ref="A40:AP40"/>
    <mergeCell ref="A41:AP41"/>
    <mergeCell ref="A42:AP42"/>
    <mergeCell ref="AB11:AC11"/>
    <mergeCell ref="AM37:AP38"/>
    <mergeCell ref="F38:G38"/>
    <mergeCell ref="I38:J38"/>
    <mergeCell ref="L38:M38"/>
    <mergeCell ref="O38:P38"/>
    <mergeCell ref="R38:S38"/>
    <mergeCell ref="U38:V38"/>
    <mergeCell ref="X38:Y38"/>
    <mergeCell ref="AA38:AB38"/>
    <mergeCell ref="W37:W38"/>
    <mergeCell ref="X37:Y37"/>
    <mergeCell ref="Z37:Z38"/>
    <mergeCell ref="AA37:AB37"/>
    <mergeCell ref="AC37:AD38"/>
    <mergeCell ref="AE37:AF38"/>
    <mergeCell ref="D37:E38"/>
    <mergeCell ref="F37:G37"/>
    <mergeCell ref="H37:H38"/>
    <mergeCell ref="I37:J37"/>
    <mergeCell ref="K37:K38"/>
    <mergeCell ref="L37:M37"/>
    <mergeCell ref="O34:P34"/>
    <mergeCell ref="R34:S34"/>
    <mergeCell ref="U34:V34"/>
    <mergeCell ref="U37:V37"/>
    <mergeCell ref="F35:G35"/>
    <mergeCell ref="I35:J35"/>
    <mergeCell ref="O35:AB35"/>
    <mergeCell ref="N37:N38"/>
    <mergeCell ref="O37:P37"/>
    <mergeCell ref="Q37:Q38"/>
    <mergeCell ref="R37:S37"/>
    <mergeCell ref="T37:T38"/>
    <mergeCell ref="D34:E35"/>
    <mergeCell ref="F34:G34"/>
    <mergeCell ref="H34:H35"/>
    <mergeCell ref="I34:J34"/>
    <mergeCell ref="M34:N35"/>
    <mergeCell ref="X34:Y34"/>
    <mergeCell ref="Z31:Z32"/>
    <mergeCell ref="AA31:AB31"/>
    <mergeCell ref="AC31:AD32"/>
    <mergeCell ref="AE31:AO31"/>
    <mergeCell ref="F32:G32"/>
    <mergeCell ref="I32:J32"/>
    <mergeCell ref="L32:M32"/>
    <mergeCell ref="O32:P32"/>
    <mergeCell ref="R32:S32"/>
    <mergeCell ref="U32:V32"/>
    <mergeCell ref="Q31:Q32"/>
    <mergeCell ref="R31:S31"/>
    <mergeCell ref="T31:T32"/>
    <mergeCell ref="U31:V31"/>
    <mergeCell ref="W31:W32"/>
    <mergeCell ref="X31:Y31"/>
    <mergeCell ref="X32:Y32"/>
    <mergeCell ref="AN32:AO32"/>
    <mergeCell ref="AA32:AB32"/>
    <mergeCell ref="AE32:AF32"/>
    <mergeCell ref="AH32:AI32"/>
    <mergeCell ref="AK32:AL32"/>
    <mergeCell ref="AK29:AL29"/>
    <mergeCell ref="D25:E26"/>
    <mergeCell ref="F25:G25"/>
    <mergeCell ref="H25:H26"/>
    <mergeCell ref="AA34:AB34"/>
    <mergeCell ref="AN29:AO29"/>
    <mergeCell ref="D31:E32"/>
    <mergeCell ref="F31:G31"/>
    <mergeCell ref="H31:H32"/>
    <mergeCell ref="I31:J31"/>
    <mergeCell ref="K31:K32"/>
    <mergeCell ref="L31:M31"/>
    <mergeCell ref="N31:N32"/>
    <mergeCell ref="O31:P31"/>
    <mergeCell ref="W28:W29"/>
    <mergeCell ref="X28:Y28"/>
    <mergeCell ref="Z28:Z29"/>
    <mergeCell ref="AA28:AB28"/>
    <mergeCell ref="AC28:AD29"/>
    <mergeCell ref="AE28:AO28"/>
    <mergeCell ref="X29:Y29"/>
    <mergeCell ref="AA29:AB29"/>
    <mergeCell ref="AE29:AF29"/>
    <mergeCell ref="AH29:AI29"/>
    <mergeCell ref="Q20:S20"/>
    <mergeCell ref="AA20:AC20"/>
    <mergeCell ref="T28:T29"/>
    <mergeCell ref="U28:V28"/>
    <mergeCell ref="O29:P29"/>
    <mergeCell ref="R29:S29"/>
    <mergeCell ref="U29:V29"/>
    <mergeCell ref="D28:E29"/>
    <mergeCell ref="F28:G28"/>
    <mergeCell ref="H28:H29"/>
    <mergeCell ref="I28:J28"/>
    <mergeCell ref="K28:K29"/>
    <mergeCell ref="L28:M28"/>
    <mergeCell ref="F29:G29"/>
    <mergeCell ref="I29:J29"/>
    <mergeCell ref="L29:M29"/>
    <mergeCell ref="N28:N29"/>
    <mergeCell ref="O28:P28"/>
    <mergeCell ref="Q28:Q29"/>
    <mergeCell ref="R28:S28"/>
    <mergeCell ref="I25:J25"/>
    <mergeCell ref="K25:K26"/>
    <mergeCell ref="L25:M25"/>
    <mergeCell ref="N25:N26"/>
    <mergeCell ref="AD18:AF18"/>
    <mergeCell ref="AG18:AI18"/>
    <mergeCell ref="Y25:AF25"/>
    <mergeCell ref="F26:G26"/>
    <mergeCell ref="I26:J26"/>
    <mergeCell ref="L26:M26"/>
    <mergeCell ref="O26:P26"/>
    <mergeCell ref="R26:S26"/>
    <mergeCell ref="U26:V26"/>
    <mergeCell ref="Y26:Z26"/>
    <mergeCell ref="AB26:AC26"/>
    <mergeCell ref="AE26:AF26"/>
    <mergeCell ref="O25:P25"/>
    <mergeCell ref="Q25:Q26"/>
    <mergeCell ref="R25:S25"/>
    <mergeCell ref="T25:T26"/>
    <mergeCell ref="U25:V25"/>
    <mergeCell ref="W25:X26"/>
    <mergeCell ref="C20:J20"/>
    <mergeCell ref="N20:P20"/>
    <mergeCell ref="AB14:AC14"/>
    <mergeCell ref="AD16:AF16"/>
    <mergeCell ref="AG16:AI16"/>
    <mergeCell ref="AJ16:AL16"/>
    <mergeCell ref="AA11:AA15"/>
    <mergeCell ref="T21:Z21"/>
    <mergeCell ref="AA21:AL21"/>
    <mergeCell ref="A23:C23"/>
    <mergeCell ref="E23:G23"/>
    <mergeCell ref="AJ18:AL18"/>
    <mergeCell ref="C14:J14"/>
    <mergeCell ref="N14:P14"/>
    <mergeCell ref="Q14:S14"/>
    <mergeCell ref="U14:W14"/>
    <mergeCell ref="X14:Z14"/>
    <mergeCell ref="C15:J15"/>
    <mergeCell ref="N15:P15"/>
    <mergeCell ref="Q15:S15"/>
    <mergeCell ref="U15:W15"/>
    <mergeCell ref="X15:Z15"/>
    <mergeCell ref="N16:P16"/>
    <mergeCell ref="Q16:S16"/>
    <mergeCell ref="C13:J13"/>
    <mergeCell ref="N13:P13"/>
    <mergeCell ref="AM21:AO21"/>
    <mergeCell ref="C19:J19"/>
    <mergeCell ref="N19:P19"/>
    <mergeCell ref="Q19:S19"/>
    <mergeCell ref="AA19:AC19"/>
    <mergeCell ref="AD17:AF17"/>
    <mergeCell ref="AG17:AI17"/>
    <mergeCell ref="AJ17:AL17"/>
    <mergeCell ref="C18:J18"/>
    <mergeCell ref="N18:P18"/>
    <mergeCell ref="Q18:S18"/>
    <mergeCell ref="AA18:AC18"/>
    <mergeCell ref="C21:J21"/>
    <mergeCell ref="N21:P21"/>
    <mergeCell ref="Q21:S21"/>
    <mergeCell ref="AD19:AF19"/>
    <mergeCell ref="AG19:AI19"/>
    <mergeCell ref="AD20:AF20"/>
    <mergeCell ref="AG20:AI20"/>
    <mergeCell ref="AJ20:AL20"/>
    <mergeCell ref="C17:J17"/>
    <mergeCell ref="N17:P17"/>
    <mergeCell ref="Q17:S17"/>
    <mergeCell ref="AJ19:AL19"/>
    <mergeCell ref="Q13:S13"/>
    <mergeCell ref="U13:W13"/>
    <mergeCell ref="X13:Z13"/>
    <mergeCell ref="C12:J12"/>
    <mergeCell ref="N12:P12"/>
    <mergeCell ref="Q12:S12"/>
    <mergeCell ref="U12:W12"/>
    <mergeCell ref="X12:Z12"/>
    <mergeCell ref="C10:J10"/>
    <mergeCell ref="N10:P10"/>
    <mergeCell ref="Q10:S10"/>
    <mergeCell ref="U10:W10"/>
    <mergeCell ref="X10:Z10"/>
    <mergeCell ref="C9:J9"/>
    <mergeCell ref="N9:P9"/>
    <mergeCell ref="Q9:S9"/>
    <mergeCell ref="U9:W9"/>
    <mergeCell ref="X9:Z9"/>
    <mergeCell ref="A2:I3"/>
    <mergeCell ref="D4:G4"/>
    <mergeCell ref="A6:B6"/>
    <mergeCell ref="C6:J6"/>
    <mergeCell ref="K6:M6"/>
    <mergeCell ref="Q6:S6"/>
    <mergeCell ref="K2:M2"/>
    <mergeCell ref="K4:M4"/>
    <mergeCell ref="C8:J8"/>
    <mergeCell ref="AA6:AC6"/>
    <mergeCell ref="X2:Z2"/>
    <mergeCell ref="N2:W2"/>
    <mergeCell ref="N3:W3"/>
    <mergeCell ref="N4:W4"/>
    <mergeCell ref="AB2:AO2"/>
    <mergeCell ref="AB3:AO3"/>
    <mergeCell ref="AB4:AO4"/>
    <mergeCell ref="AD6:AP8"/>
    <mergeCell ref="N8:P8"/>
    <mergeCell ref="Q8:S8"/>
    <mergeCell ref="U8:W8"/>
    <mergeCell ref="X8:Z8"/>
    <mergeCell ref="N7:P7"/>
    <mergeCell ref="Q7:S7"/>
    <mergeCell ref="AD9:AP10"/>
    <mergeCell ref="AD11:AP13"/>
    <mergeCell ref="N6:P6"/>
    <mergeCell ref="U16:Z16"/>
    <mergeCell ref="U17:Z17"/>
    <mergeCell ref="U18:Z18"/>
    <mergeCell ref="U19:Z19"/>
    <mergeCell ref="U20:Z20"/>
    <mergeCell ref="AM16:AO16"/>
    <mergeCell ref="AM17:AO17"/>
    <mergeCell ref="AM18:AO18"/>
    <mergeCell ref="AM19:AO19"/>
    <mergeCell ref="AM20:AO20"/>
    <mergeCell ref="AA16:AC16"/>
    <mergeCell ref="U6:Z6"/>
    <mergeCell ref="AB9:AC9"/>
    <mergeCell ref="U7:W7"/>
    <mergeCell ref="X7:Z7"/>
    <mergeCell ref="N11:P11"/>
    <mergeCell ref="Q11:S11"/>
    <mergeCell ref="U11:W11"/>
    <mergeCell ref="X11:Z11"/>
    <mergeCell ref="AA17:AC17"/>
    <mergeCell ref="AD14:AO14"/>
  </mergeCells>
  <phoneticPr fontId="2"/>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説明書</vt:lpstr>
      <vt:lpstr>計算シート </vt:lpstr>
      <vt:lpstr>【参考】対応表</vt:lpstr>
      <vt:lpstr>計算例①</vt:lpstr>
      <vt:lpstr>計算例②</vt:lpstr>
      <vt:lpstr>計算例③</vt:lpstr>
      <vt:lpstr>計算例④</vt:lpstr>
      <vt:lpstr>計算例⑤</vt:lpstr>
      <vt:lpstr>【参考】対応表!Print_Area</vt:lpstr>
      <vt:lpstr>'計算シート '!Print_Area</vt:lpstr>
      <vt:lpstr>計算例①!Print_Area</vt:lpstr>
      <vt:lpstr>計算例②!Print_Area</vt:lpstr>
      <vt:lpstr>計算例③!Print_Area</vt:lpstr>
      <vt:lpstr>計算例④!Print_Area</vt:lpstr>
      <vt:lpstr>計算例⑤!Print_Area</vt:lpstr>
      <vt:lpstr>説明書!Print_Area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2017-08-08T02:00:25Z</cp:lastPrinted>
  <dcterms:created xsi:type="dcterms:W3CDTF">2017-07-26T00:45:29Z</dcterms:created>
  <dcterms:modified xsi:type="dcterms:W3CDTF">2017-10-03T01:50:58Z</dcterms:modified>
</cp:coreProperties>
</file>