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0000担当調査\01公表データ関係\H30\H29人口動態統計（確定数）\hp掲載用\"/>
    </mc:Choice>
  </mc:AlternateContent>
  <bookViews>
    <workbookView xWindow="0" yWindow="0" windowWidth="20490" windowHeight="7530"/>
  </bookViews>
  <sheets>
    <sheet name="表６" sheetId="1" r:id="rId1"/>
  </sheets>
  <definedNames>
    <definedName name="_xlnm.Print_Area" localSheetId="0">表６!$A$1:$K$35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Q17" i="1" s="1"/>
  <c r="I17" i="1"/>
  <c r="H17" i="1"/>
  <c r="R16" i="1"/>
  <c r="Q16" i="1" s="1"/>
  <c r="I16" i="1"/>
  <c r="H16" i="1"/>
  <c r="R15" i="1"/>
  <c r="Q15" i="1"/>
  <c r="I15" i="1"/>
  <c r="H15" i="1"/>
  <c r="R14" i="1"/>
  <c r="Q14" i="1" s="1"/>
  <c r="I14" i="1"/>
  <c r="H14" i="1"/>
  <c r="R13" i="1"/>
  <c r="Q13" i="1" s="1"/>
  <c r="I13" i="1"/>
  <c r="H13" i="1"/>
  <c r="R12" i="1"/>
  <c r="Q12" i="1" s="1"/>
  <c r="I12" i="1"/>
  <c r="H12" i="1"/>
  <c r="R11" i="1"/>
  <c r="Q11" i="1"/>
  <c r="I11" i="1"/>
  <c r="H11" i="1"/>
  <c r="R10" i="1"/>
  <c r="Q10" i="1" s="1"/>
  <c r="I10" i="1"/>
  <c r="H10" i="1"/>
  <c r="I9" i="1"/>
  <c r="H9" i="1"/>
  <c r="F9" i="1"/>
  <c r="R8" i="1"/>
  <c r="Q8" i="1" s="1"/>
  <c r="I8" i="1"/>
  <c r="H8" i="1"/>
  <c r="R7" i="1"/>
  <c r="Q7" i="1" s="1"/>
  <c r="I7" i="1"/>
  <c r="H7" i="1"/>
  <c r="R6" i="1"/>
  <c r="Q6" i="1"/>
  <c r="O6" i="1"/>
  <c r="I6" i="1"/>
  <c r="H6" i="1"/>
  <c r="R5" i="1"/>
  <c r="Q5" i="1"/>
  <c r="I5" i="1"/>
  <c r="H5" i="1"/>
  <c r="O10" i="1" l="1"/>
  <c r="O16" i="1"/>
  <c r="O14" i="1"/>
  <c r="N6" i="1"/>
  <c r="O13" i="1"/>
  <c r="O8" i="1"/>
  <c r="O7" i="1"/>
  <c r="O12" i="1"/>
  <c r="O17" i="1"/>
  <c r="M6" i="1"/>
  <c r="O5" i="1"/>
  <c r="O11" i="1"/>
  <c r="O15" i="1"/>
  <c r="M16" i="1" l="1"/>
  <c r="M11" i="1"/>
  <c r="N11" i="1"/>
  <c r="M17" i="1"/>
  <c r="M14" i="1"/>
  <c r="N14" i="1"/>
  <c r="N7" i="1"/>
  <c r="M7" i="1"/>
  <c r="N13" i="1"/>
  <c r="M13" i="1"/>
  <c r="M10" i="1"/>
  <c r="N10" i="1" s="1"/>
  <c r="N15" i="1"/>
  <c r="M15" i="1"/>
  <c r="M5" i="1"/>
  <c r="N5" i="1" s="1"/>
  <c r="P6" i="1"/>
  <c r="J6" i="1" s="1"/>
  <c r="M12" i="1"/>
  <c r="M8" i="1"/>
  <c r="N8" i="1"/>
  <c r="J8" i="1" l="1"/>
  <c r="P8" i="1"/>
  <c r="J7" i="1"/>
  <c r="P7" i="1"/>
  <c r="J14" i="1"/>
  <c r="P14" i="1"/>
  <c r="J11" i="1"/>
  <c r="P11" i="1"/>
  <c r="J12" i="1"/>
  <c r="P12" i="1"/>
  <c r="P5" i="1"/>
  <c r="J5" i="1" s="1"/>
  <c r="P10" i="1"/>
  <c r="J10" i="1" s="1"/>
  <c r="P16" i="1"/>
  <c r="N12" i="1"/>
  <c r="J15" i="1"/>
  <c r="P15" i="1"/>
  <c r="J13" i="1"/>
  <c r="P13" i="1"/>
  <c r="N17" i="1"/>
  <c r="P17" i="1" s="1"/>
  <c r="N16" i="1"/>
  <c r="J16" i="1" l="1"/>
  <c r="J17" i="1"/>
</calcChain>
</file>

<file path=xl/sharedStrings.xml><?xml version="1.0" encoding="utf-8"?>
<sst xmlns="http://schemas.openxmlformats.org/spreadsheetml/2006/main" count="72" uniqueCount="63">
  <si>
    <t>人 口 動 態 総 覧</t>
    <phoneticPr fontId="3"/>
  </si>
  <si>
    <t xml:space="preserve"> 実　　　数 (人)</t>
    <rPh sb="8" eb="9">
      <t>ニン</t>
    </rPh>
    <phoneticPr fontId="3"/>
  </si>
  <si>
    <t xml:space="preserve"> 前年との差 </t>
  </si>
  <si>
    <t>平均発生間隔（時間：分：秒）</t>
    <phoneticPr fontId="3"/>
  </si>
  <si>
    <t xml:space="preserve"> 千葉県 </t>
  </si>
  <si>
    <t xml:space="preserve"> 全　国 </t>
  </si>
  <si>
    <t>計算式</t>
    <rPh sb="0" eb="2">
      <t>ケイサン</t>
    </rPh>
    <rPh sb="2" eb="3">
      <t>シキ</t>
    </rPh>
    <phoneticPr fontId="3"/>
  </si>
  <si>
    <t>平成29年(A)</t>
    <rPh sb="0" eb="2">
      <t>ヘイセイ</t>
    </rPh>
    <rPh sb="4" eb="5">
      <t>ネン</t>
    </rPh>
    <phoneticPr fontId="3"/>
  </si>
  <si>
    <t>平成28年(B)</t>
    <rPh sb="0" eb="2">
      <t>ヘイセイ</t>
    </rPh>
    <rPh sb="4" eb="5">
      <t>ネン</t>
    </rPh>
    <phoneticPr fontId="3"/>
  </si>
  <si>
    <t>平成29年(C)</t>
    <rPh sb="0" eb="2">
      <t>ヘイセイ</t>
    </rPh>
    <rPh sb="4" eb="5">
      <t>ネン</t>
    </rPh>
    <phoneticPr fontId="3"/>
  </si>
  <si>
    <t>平成28年(D)</t>
    <rPh sb="0" eb="2">
      <t>ヘイセイ</t>
    </rPh>
    <rPh sb="4" eb="5">
      <t>ネン</t>
    </rPh>
    <phoneticPr fontId="3"/>
  </si>
  <si>
    <t>A-B</t>
    <phoneticPr fontId="3"/>
  </si>
  <si>
    <t>C-D</t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</si>
  <si>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</si>
  <si>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</si>
  <si>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分単位</t>
    <rPh sb="0" eb="1">
      <t>フン</t>
    </rPh>
    <rPh sb="1" eb="3">
      <t>タンイ</t>
    </rPh>
    <phoneticPr fontId="3"/>
  </si>
  <si>
    <t>秒</t>
    <rPh sb="0" eb="1">
      <t>ビョウ</t>
    </rPh>
    <phoneticPr fontId="3"/>
  </si>
  <si>
    <t>発生・秒</t>
    <rPh sb="0" eb="2">
      <t>ハッセイ</t>
    </rPh>
    <rPh sb="3" eb="4">
      <t>ビョウ</t>
    </rPh>
    <phoneticPr fontId="3"/>
  </si>
  <si>
    <t>年間・秒</t>
    <rPh sb="0" eb="2">
      <t>ネンカン</t>
    </rPh>
    <rPh sb="3" eb="4">
      <t>ビョウ</t>
    </rPh>
    <phoneticPr fontId="3"/>
  </si>
  <si>
    <t>出生</t>
  </si>
  <si>
    <t>死亡</t>
  </si>
  <si>
    <t>再掲</t>
    <rPh sb="0" eb="2">
      <t>サイケイ</t>
    </rPh>
    <phoneticPr fontId="3"/>
  </si>
  <si>
    <t>乳児死亡</t>
  </si>
  <si>
    <t>新生児死亡</t>
    <phoneticPr fontId="3"/>
  </si>
  <si>
    <t>自然増減</t>
    <rPh sb="2" eb="4">
      <t>ゾウゲン</t>
    </rPh>
    <phoneticPr fontId="3"/>
  </si>
  <si>
    <t>-</t>
    <phoneticPr fontId="3"/>
  </si>
  <si>
    <t>死産</t>
  </si>
  <si>
    <t>総　　数</t>
    <phoneticPr fontId="3"/>
  </si>
  <si>
    <t>25:49</t>
    <phoneticPr fontId="3"/>
  </si>
  <si>
    <t>自　　然</t>
    <phoneticPr fontId="3"/>
  </si>
  <si>
    <t>53:58</t>
    <phoneticPr fontId="3"/>
  </si>
  <si>
    <t>人　　工</t>
    <phoneticPr fontId="3"/>
  </si>
  <si>
    <t>49:29</t>
    <phoneticPr fontId="3"/>
  </si>
  <si>
    <t>周産期死亡</t>
  </si>
  <si>
    <t>総　　数</t>
    <rPh sb="0" eb="1">
      <t>ソウ</t>
    </rPh>
    <rPh sb="3" eb="4">
      <t>スウ</t>
    </rPh>
    <phoneticPr fontId="3"/>
  </si>
  <si>
    <t>妊娠満22週
以降の死産</t>
    <rPh sb="7" eb="9">
      <t>イコウ</t>
    </rPh>
    <phoneticPr fontId="3"/>
  </si>
  <si>
    <t>早期新生児死亡</t>
    <phoneticPr fontId="3"/>
  </si>
  <si>
    <t>婚姻</t>
  </si>
  <si>
    <t>離婚</t>
  </si>
  <si>
    <t>2:29</t>
    <phoneticPr fontId="3"/>
  </si>
  <si>
    <t xml:space="preserve">千葉県 </t>
    <phoneticPr fontId="3"/>
  </si>
  <si>
    <t xml:space="preserve">全　国 </t>
    <phoneticPr fontId="3"/>
  </si>
  <si>
    <t>千葉県順位</t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</si>
  <si>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</si>
  <si>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</si>
  <si>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出生率(人口千対)</t>
  </si>
  <si>
    <t>死亡率(人口千対)</t>
  </si>
  <si>
    <t>乳児死亡率(出生千対)</t>
    <rPh sb="4" eb="5">
      <t>リツ</t>
    </rPh>
    <phoneticPr fontId="3"/>
  </si>
  <si>
    <t>新生児死亡率
(出生千対)</t>
    <rPh sb="5" eb="6">
      <t>リツ</t>
    </rPh>
    <phoneticPr fontId="3"/>
  </si>
  <si>
    <t>自然増減率(人口千対)</t>
    <rPh sb="2" eb="4">
      <t>ゾウゲン</t>
    </rPh>
    <rPh sb="4" eb="5">
      <t>リツ</t>
    </rPh>
    <phoneticPr fontId="3"/>
  </si>
  <si>
    <t>△2.6</t>
  </si>
  <si>
    <t xml:space="preserve"> 死産率
(出産千対)</t>
    <phoneticPr fontId="3"/>
  </si>
  <si>
    <t>総　　数</t>
    <phoneticPr fontId="3"/>
  </si>
  <si>
    <t>自　　然</t>
    <phoneticPr fontId="3"/>
  </si>
  <si>
    <t>人　　工</t>
    <phoneticPr fontId="3"/>
  </si>
  <si>
    <t>周産期死亡率
(出産千対)</t>
    <rPh sb="0" eb="3">
      <t>シュウザンキ</t>
    </rPh>
    <rPh sb="3" eb="5">
      <t>シボウ</t>
    </rPh>
    <rPh sb="8" eb="10">
      <t>シュッサン</t>
    </rPh>
    <phoneticPr fontId="3"/>
  </si>
  <si>
    <t>婚姻率(人口千対)</t>
  </si>
  <si>
    <t>離婚率(人口千対)</t>
  </si>
  <si>
    <t>合計特殊出生率</t>
  </si>
  <si>
    <t>※｢千葉県順位｣は厚生労働省の｢都道府県別統計表｣の高い方から数えたものである。</t>
    <phoneticPr fontId="3"/>
  </si>
  <si>
    <t>(1)出生・死亡・自然増減・婚姻・離婚率は人口千対、乳児・新生児死亡率は出生千対、死産率は出産(出生＋死産)千対、周産期死亡率は出産(出生＋妊娠満22週以後の死産)千対である。
少数点以下の処理によって合計が一致しないことがある。</t>
    <rPh sb="3" eb="5">
      <t>シュッショウ</t>
    </rPh>
    <rPh sb="6" eb="8">
      <t>シボウ</t>
    </rPh>
    <rPh sb="9" eb="11">
      <t>シゼン</t>
    </rPh>
    <rPh sb="11" eb="13">
      <t>ゾウゲン</t>
    </rPh>
    <rPh sb="14" eb="16">
      <t>コンイン</t>
    </rPh>
    <rPh sb="17" eb="19">
      <t>リコン</t>
    </rPh>
    <rPh sb="19" eb="20">
      <t>リツ</t>
    </rPh>
    <rPh sb="21" eb="23">
      <t>ジンコウ</t>
    </rPh>
    <rPh sb="23" eb="24">
      <t>セン</t>
    </rPh>
    <rPh sb="24" eb="25">
      <t>タイ</t>
    </rPh>
    <rPh sb="26" eb="28">
      <t>ニュウジ</t>
    </rPh>
    <rPh sb="29" eb="32">
      <t>シンセイジ</t>
    </rPh>
    <rPh sb="32" eb="34">
      <t>シボウ</t>
    </rPh>
    <rPh sb="34" eb="35">
      <t>リツ</t>
    </rPh>
    <rPh sb="36" eb="38">
      <t>シュッセイ</t>
    </rPh>
    <rPh sb="38" eb="39">
      <t>セン</t>
    </rPh>
    <rPh sb="39" eb="40">
      <t>タイ</t>
    </rPh>
    <rPh sb="41" eb="43">
      <t>シザン</t>
    </rPh>
    <rPh sb="43" eb="44">
      <t>リツ</t>
    </rPh>
    <rPh sb="45" eb="47">
      <t>シュッサン</t>
    </rPh>
    <rPh sb="48" eb="50">
      <t>シュッショウ</t>
    </rPh>
    <rPh sb="51" eb="53">
      <t>シザン</t>
    </rPh>
    <rPh sb="89" eb="91">
      <t>ショウスウ</t>
    </rPh>
    <rPh sb="91" eb="92">
      <t>テン</t>
    </rPh>
    <rPh sb="92" eb="94">
      <t>イカ</t>
    </rPh>
    <rPh sb="95" eb="97">
      <t>ショリ</t>
    </rPh>
    <rPh sb="101" eb="103">
      <t>ゴウケイ</t>
    </rPh>
    <rPh sb="104" eb="106">
      <t>イッチ</t>
    </rPh>
    <phoneticPr fontId="3"/>
  </si>
  <si>
    <t>(2)平成28年の数値：厚生労働省「人口動態統計(確定数）」</t>
    <rPh sb="3" eb="5">
      <t>ヘイセイ</t>
    </rPh>
    <rPh sb="7" eb="8">
      <t>ネン</t>
    </rPh>
    <rPh sb="9" eb="11">
      <t>スウチ</t>
    </rPh>
    <rPh sb="12" eb="14">
      <t>コウセイ</t>
    </rPh>
    <rPh sb="14" eb="17">
      <t>ロウドウショウ</t>
    </rPh>
    <rPh sb="18" eb="20">
      <t>ジンコウ</t>
    </rPh>
    <rPh sb="20" eb="22">
      <t>ドウタイ</t>
    </rPh>
    <rPh sb="22" eb="24">
      <t>トウケイ</t>
    </rPh>
    <rPh sb="25" eb="27">
      <t>カクテイ</t>
    </rPh>
    <rPh sb="27" eb="28">
      <t>スウ</t>
    </rPh>
    <phoneticPr fontId="3"/>
  </si>
  <si>
    <t>表６</t>
    <rPh sb="0" eb="1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</si>
</sst>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h:mm;@"/>
    <numFmt numFmtId="179" formatCode="0_ "/>
    <numFmt numFmtId="180" formatCode="h:mm:ss;@"/>
    <numFmt numFmtId="181" formatCode="0.0_);[Red]\(0.0\)"/>
    <numFmt numFmtId="182" formatCode="#,##0.0_ "/>
    <numFmt numFmtId="183" formatCode="0.0_ "/>
    <numFmt numFmtId="184" formatCode="0.0;&quot;△ &quot;0.0"/>
    <numFmt numFmtId="185" formatCode="0.00_);[Red]\(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3.5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 indent="1"/>
    </xf>
    <xf numFmtId="0" fontId="7" fillId="0" borderId="29" xfId="0" applyFont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176" fontId="6" fillId="0" borderId="29" xfId="0" applyNumberFormat="1" applyFont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7" fontId="6" fillId="0" borderId="29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78" fontId="6" fillId="0" borderId="31" xfId="0" applyNumberFormat="1" applyFont="1" applyFill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179" fontId="8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0" fontId="7" fillId="0" borderId="32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6" fillId="0" borderId="33" xfId="0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178" fontId="6" fillId="0" borderId="34" xfId="0" applyNumberFormat="1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180" fontId="6" fillId="0" borderId="34" xfId="0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 textRotation="255"/>
    </xf>
    <xf numFmtId="177" fontId="6" fillId="0" borderId="29" xfId="0" applyNumberFormat="1" applyFont="1" applyBorder="1" applyAlignment="1">
      <alignment horizontal="right" vertical="center"/>
    </xf>
    <xf numFmtId="177" fontId="6" fillId="0" borderId="33" xfId="0" applyNumberFormat="1" applyFont="1" applyBorder="1" applyAlignment="1">
      <alignment horizontal="right" vertical="center"/>
    </xf>
    <xf numFmtId="49" fontId="6" fillId="0" borderId="33" xfId="0" applyNumberFormat="1" applyFont="1" applyFill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0" xfId="0" applyBorder="1">
      <alignment vertical="center"/>
    </xf>
    <xf numFmtId="179" fontId="0" fillId="0" borderId="0" xfId="0" applyNumberFormat="1" applyBorder="1">
      <alignment vertical="center"/>
    </xf>
    <xf numFmtId="0" fontId="0" fillId="0" borderId="27" xfId="0" applyBorder="1">
      <alignment vertical="center"/>
    </xf>
    <xf numFmtId="0" fontId="7" fillId="0" borderId="35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7" fillId="0" borderId="3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distributed" vertical="center" indent="1"/>
    </xf>
    <xf numFmtId="0" fontId="7" fillId="0" borderId="22" xfId="0" applyFont="1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176" fontId="6" fillId="0" borderId="40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49" fontId="6" fillId="0" borderId="41" xfId="0" applyNumberFormat="1" applyFont="1" applyFill="1" applyBorder="1" applyAlignment="1">
      <alignment horizontal="right" vertical="center"/>
    </xf>
    <xf numFmtId="0" fontId="8" fillId="0" borderId="30" xfId="0" applyFont="1" applyBorder="1">
      <alignment vertical="center"/>
    </xf>
    <xf numFmtId="0" fontId="8" fillId="0" borderId="42" xfId="0" applyFont="1" applyBorder="1">
      <alignment vertical="center"/>
    </xf>
    <xf numFmtId="0" fontId="6" fillId="0" borderId="42" xfId="0" applyFont="1" applyBorder="1">
      <alignment vertical="center"/>
    </xf>
    <xf numFmtId="179" fontId="8" fillId="0" borderId="42" xfId="0" applyNumberFormat="1" applyFont="1" applyBorder="1">
      <alignment vertical="center"/>
    </xf>
    <xf numFmtId="0" fontId="5" fillId="0" borderId="4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31" xfId="0" applyFont="1" applyBorder="1" applyAlignment="1">
      <alignment horizontal="distributed" vertical="center" wrapText="1"/>
    </xf>
    <xf numFmtId="181" fontId="10" fillId="0" borderId="47" xfId="0" applyNumberFormat="1" applyFont="1" applyFill="1" applyBorder="1" applyAlignment="1">
      <alignment horizontal="center" vertical="center"/>
    </xf>
    <xf numFmtId="181" fontId="6" fillId="0" borderId="29" xfId="0" applyNumberFormat="1" applyFont="1" applyFill="1" applyBorder="1" applyAlignment="1">
      <alignment horizontal="center" vertical="center"/>
    </xf>
    <xf numFmtId="181" fontId="10" fillId="0" borderId="44" xfId="1" applyNumberFormat="1" applyFont="1" applyFill="1" applyBorder="1" applyAlignment="1">
      <alignment horizontal="center" vertical="center"/>
    </xf>
    <xf numFmtId="179" fontId="10" fillId="0" borderId="44" xfId="0" applyNumberFormat="1" applyFont="1" applyFill="1" applyBorder="1" applyAlignment="1">
      <alignment horizontal="center" vertical="center"/>
    </xf>
    <xf numFmtId="179" fontId="6" fillId="0" borderId="31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34" xfId="0" applyFont="1" applyBorder="1" applyAlignment="1">
      <alignment horizontal="distributed" vertical="center" wrapText="1"/>
    </xf>
    <xf numFmtId="181" fontId="10" fillId="0" borderId="11" xfId="0" applyNumberFormat="1" applyFont="1" applyFill="1" applyBorder="1" applyAlignment="1">
      <alignment horizontal="center" vertical="center"/>
    </xf>
    <xf numFmtId="181" fontId="6" fillId="0" borderId="33" xfId="0" applyNumberFormat="1" applyFont="1" applyFill="1" applyBorder="1" applyAlignment="1">
      <alignment horizontal="center" vertical="center"/>
    </xf>
    <xf numFmtId="181" fontId="10" fillId="0" borderId="29" xfId="1" applyNumberFormat="1" applyFont="1" applyFill="1" applyBorder="1" applyAlignment="1">
      <alignment horizontal="center" vertical="center"/>
    </xf>
    <xf numFmtId="179" fontId="10" fillId="0" borderId="33" xfId="0" applyNumberFormat="1" applyFont="1" applyFill="1" applyBorder="1" applyAlignment="1">
      <alignment horizontal="center" vertical="center"/>
    </xf>
    <xf numFmtId="179" fontId="6" fillId="0" borderId="34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distributed" vertical="center" wrapText="1"/>
    </xf>
    <xf numFmtId="183" fontId="10" fillId="0" borderId="11" xfId="0" applyNumberFormat="1" applyFont="1" applyFill="1" applyBorder="1" applyAlignment="1">
      <alignment horizontal="center" vertical="center"/>
    </xf>
    <xf numFmtId="183" fontId="6" fillId="0" borderId="33" xfId="0" applyNumberFormat="1" applyFont="1" applyFill="1" applyBorder="1" applyAlignment="1">
      <alignment horizontal="center" vertical="center"/>
    </xf>
    <xf numFmtId="182" fontId="10" fillId="0" borderId="33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center" vertical="center" wrapText="1" shrinkToFit="1"/>
    </xf>
    <xf numFmtId="182" fontId="6" fillId="0" borderId="0" xfId="0" applyNumberFormat="1" applyFont="1" applyFill="1" applyBorder="1" applyAlignment="1">
      <alignment horizontal="center" vertical="center"/>
    </xf>
    <xf numFmtId="184" fontId="10" fillId="0" borderId="33" xfId="0" applyNumberFormat="1" applyFont="1" applyFill="1" applyBorder="1" applyAlignment="1">
      <alignment horizontal="center" vertical="center"/>
    </xf>
    <xf numFmtId="184" fontId="6" fillId="0" borderId="33" xfId="0" applyNumberFormat="1" applyFont="1" applyFill="1" applyBorder="1" applyAlignment="1">
      <alignment horizontal="center" vertical="center"/>
    </xf>
    <xf numFmtId="184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84" fontId="6" fillId="0" borderId="0" xfId="0" applyNumberFormat="1" applyFont="1" applyFill="1" applyBorder="1" applyAlignment="1">
      <alignment horizontal="right" vertical="center"/>
    </xf>
    <xf numFmtId="0" fontId="7" fillId="0" borderId="35" xfId="0" applyFont="1" applyBorder="1" applyAlignment="1">
      <alignment horizontal="center" vertical="top" textRotation="255" wrapText="1"/>
    </xf>
    <xf numFmtId="0" fontId="7" fillId="0" borderId="48" xfId="0" applyFont="1" applyBorder="1" applyAlignment="1">
      <alignment horizontal="center" vertical="center"/>
    </xf>
    <xf numFmtId="183" fontId="10" fillId="0" borderId="33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top" textRotation="255" wrapText="1"/>
    </xf>
    <xf numFmtId="0" fontId="0" fillId="0" borderId="28" xfId="0" applyBorder="1" applyAlignment="1">
      <alignment horizontal="center" vertical="top" textRotation="255" wrapText="1"/>
    </xf>
    <xf numFmtId="0" fontId="7" fillId="0" borderId="49" xfId="0" applyFont="1" applyBorder="1" applyAlignment="1">
      <alignment horizontal="distributed" vertical="center" wrapText="1" shrinkToFit="1"/>
    </xf>
    <xf numFmtId="0" fontId="7" fillId="0" borderId="10" xfId="0" applyFont="1" applyBorder="1" applyAlignment="1">
      <alignment horizontal="distributed" vertical="center" wrapText="1" shrinkToFit="1"/>
    </xf>
    <xf numFmtId="0" fontId="7" fillId="0" borderId="48" xfId="0" applyFont="1" applyBorder="1" applyAlignment="1">
      <alignment horizontal="distributed" vertical="center" shrinkToFit="1"/>
    </xf>
    <xf numFmtId="185" fontId="10" fillId="0" borderId="11" xfId="0" applyNumberFormat="1" applyFont="1" applyFill="1" applyBorder="1" applyAlignment="1">
      <alignment horizontal="center" vertical="center"/>
    </xf>
    <xf numFmtId="185" fontId="6" fillId="0" borderId="33" xfId="0" applyNumberFormat="1" applyFont="1" applyFill="1" applyBorder="1" applyAlignment="1">
      <alignment horizontal="center" vertical="center"/>
    </xf>
    <xf numFmtId="185" fontId="10" fillId="0" borderId="29" xfId="1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wrapText="1"/>
    </xf>
    <xf numFmtId="0" fontId="7" fillId="0" borderId="41" xfId="0" applyFont="1" applyBorder="1" applyAlignment="1">
      <alignment horizontal="distributed" vertical="center" wrapText="1"/>
    </xf>
    <xf numFmtId="185" fontId="10" fillId="0" borderId="46" xfId="0" applyNumberFormat="1" applyFont="1" applyFill="1" applyBorder="1" applyAlignment="1">
      <alignment horizontal="center" vertical="center"/>
    </xf>
    <xf numFmtId="185" fontId="6" fillId="0" borderId="22" xfId="0" applyNumberFormat="1" applyFont="1" applyFill="1" applyBorder="1" applyAlignment="1">
      <alignment horizontal="center" vertical="center"/>
    </xf>
    <xf numFmtId="179" fontId="6" fillId="0" borderId="4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view="pageBreakPreview" zoomScaleNormal="85" zoomScaleSheetLayoutView="100" workbookViewId="0">
      <selection activeCell="U10" sqref="U10"/>
    </sheetView>
  </sheetViews>
  <sheetFormatPr defaultRowHeight="13.5" x14ac:dyDescent="0.15"/>
  <cols>
    <col min="1" max="1" width="6.375" customWidth="1"/>
    <col min="2" max="2" width="9.375" customWidth="1"/>
    <col min="3" max="3" width="7.625" customWidth="1"/>
    <col min="4" max="7" width="10.875" customWidth="1"/>
    <col min="8" max="9" width="11.125" customWidth="1"/>
    <col min="10" max="10" width="12.25" customWidth="1"/>
    <col min="11" max="11" width="11.875" customWidth="1"/>
    <col min="12" max="12" width="2.625" hidden="1" customWidth="1"/>
    <col min="13" max="13" width="7.5" hidden="1" customWidth="1"/>
    <col min="14" max="14" width="4.5" hidden="1" customWidth="1"/>
    <col min="15" max="15" width="7.5" hidden="1" customWidth="1"/>
    <col min="16" max="16" width="4.5" hidden="1" customWidth="1"/>
    <col min="17" max="17" width="9.5" hidden="1" customWidth="1"/>
    <col min="18" max="18" width="12.75" hidden="1" customWidth="1"/>
  </cols>
  <sheetData>
    <row r="1" spans="1:18" ht="19.5" thickBot="1" x14ac:dyDescent="0.2">
      <c r="A1" s="1" t="s">
        <v>62</v>
      </c>
      <c r="B1" s="1"/>
      <c r="C1" s="2"/>
      <c r="D1" s="3" t="s">
        <v>0</v>
      </c>
      <c r="E1" s="3"/>
      <c r="F1" s="3"/>
      <c r="G1" s="3"/>
      <c r="H1" s="3"/>
      <c r="I1" s="3"/>
      <c r="J1" s="3"/>
      <c r="K1" s="2"/>
    </row>
    <row r="2" spans="1:18" ht="24" customHeight="1" x14ac:dyDescent="0.15">
      <c r="A2" s="4"/>
      <c r="B2" s="5"/>
      <c r="C2" s="6"/>
      <c r="D2" s="7" t="s">
        <v>1</v>
      </c>
      <c r="E2" s="7"/>
      <c r="F2" s="7"/>
      <c r="G2" s="8"/>
      <c r="H2" s="9" t="s">
        <v>2</v>
      </c>
      <c r="I2" s="10"/>
      <c r="J2" s="11" t="s">
        <v>3</v>
      </c>
      <c r="K2" s="12"/>
    </row>
    <row r="3" spans="1:18" ht="24" customHeight="1" x14ac:dyDescent="0.15">
      <c r="A3" s="13"/>
      <c r="B3" s="14"/>
      <c r="C3" s="15"/>
      <c r="D3" s="16" t="s">
        <v>4</v>
      </c>
      <c r="E3" s="17"/>
      <c r="F3" s="18" t="s">
        <v>5</v>
      </c>
      <c r="G3" s="17"/>
      <c r="H3" s="19" t="s">
        <v>4</v>
      </c>
      <c r="I3" s="19" t="s">
        <v>5</v>
      </c>
      <c r="J3" s="19" t="s">
        <v>4</v>
      </c>
      <c r="K3" s="20" t="s">
        <v>5</v>
      </c>
      <c r="M3" s="21"/>
      <c r="N3" s="22"/>
      <c r="O3" s="22" t="s">
        <v>6</v>
      </c>
      <c r="P3" s="22"/>
      <c r="Q3" s="22"/>
      <c r="R3" s="23"/>
    </row>
    <row r="4" spans="1:18" ht="24" customHeight="1" thickBot="1" x14ac:dyDescent="0.2">
      <c r="A4" s="24"/>
      <c r="B4" s="25"/>
      <c r="C4" s="26"/>
      <c r="D4" s="27" t="s">
        <v>7</v>
      </c>
      <c r="E4" s="28" t="s">
        <v>8</v>
      </c>
      <c r="F4" s="29" t="s">
        <v>9</v>
      </c>
      <c r="G4" s="29" t="s">
        <v>10</v>
      </c>
      <c r="H4" s="30" t="s">
        <v>11</v>
      </c>
      <c r="I4" s="30" t="s">
        <v>12</v>
      </c>
      <c r="J4" s="31"/>
      <c r="K4" s="32"/>
      <c r="M4" s="33" t="s">
        <v>13</v>
      </c>
      <c r="N4" s="34" t="s">
        <v>14</v>
      </c>
      <c r="O4" s="34" t="s">
        <v>15</v>
      </c>
      <c r="P4" s="34" t="s">
        <v>16</v>
      </c>
      <c r="Q4" s="35" t="s">
        <v>17</v>
      </c>
      <c r="R4" s="36" t="s">
        <v>18</v>
      </c>
    </row>
    <row r="5" spans="1:18" ht="24" customHeight="1" x14ac:dyDescent="0.15">
      <c r="A5" s="37" t="s">
        <v>19</v>
      </c>
      <c r="B5" s="38"/>
      <c r="C5" s="39"/>
      <c r="D5" s="40">
        <v>44054</v>
      </c>
      <c r="E5" s="41">
        <v>45387</v>
      </c>
      <c r="F5" s="41">
        <v>946065</v>
      </c>
      <c r="G5" s="41">
        <v>976978</v>
      </c>
      <c r="H5" s="42">
        <f>D5-E5</f>
        <v>-1333</v>
      </c>
      <c r="I5" s="42">
        <f t="shared" ref="I5:I17" si="0">F5-G5</f>
        <v>-30913</v>
      </c>
      <c r="J5" s="43" t="str">
        <f>CONCATENATE(N5,"：",ROUNDUP(P5/1,0))</f>
        <v>11：56</v>
      </c>
      <c r="K5" s="44">
        <v>2.2916666666666669E-2</v>
      </c>
      <c r="M5" s="45">
        <f>ROUNDDOWN(O5/60,0)</f>
        <v>0</v>
      </c>
      <c r="N5" s="46">
        <f>O5-M5*60</f>
        <v>11</v>
      </c>
      <c r="O5" s="47">
        <f>ROUNDDOWN(Q5/60,0)</f>
        <v>11</v>
      </c>
      <c r="P5" s="48">
        <f>Q5-M5*60*60-N5*60</f>
        <v>55.848731102737588</v>
      </c>
      <c r="Q5" s="49">
        <f>R5/D5</f>
        <v>715.84873110273759</v>
      </c>
      <c r="R5" s="50">
        <f>365*24*60*60</f>
        <v>31536000</v>
      </c>
    </row>
    <row r="6" spans="1:18" ht="24" customHeight="1" x14ac:dyDescent="0.15">
      <c r="A6" s="51" t="s">
        <v>20</v>
      </c>
      <c r="B6" s="52"/>
      <c r="C6" s="53"/>
      <c r="D6" s="40">
        <v>59009</v>
      </c>
      <c r="E6" s="54">
        <v>56396</v>
      </c>
      <c r="F6" s="54">
        <v>1340397</v>
      </c>
      <c r="G6" s="54">
        <v>1307748</v>
      </c>
      <c r="H6" s="42">
        <f t="shared" ref="H6:H17" si="1">D6-E6</f>
        <v>2613</v>
      </c>
      <c r="I6" s="42">
        <f t="shared" si="0"/>
        <v>32649</v>
      </c>
      <c r="J6" s="55" t="str">
        <f>CONCATENATE(N6,"：",ROUNDUP(P6/1,0))</f>
        <v>8：55</v>
      </c>
      <c r="K6" s="56">
        <v>1.6666666666666666E-2</v>
      </c>
      <c r="M6" s="45">
        <f>ROUNDDOWN(O6/60,0)</f>
        <v>0</v>
      </c>
      <c r="N6" s="46">
        <f>O6-M6*60</f>
        <v>8</v>
      </c>
      <c r="O6" s="47">
        <f>ROUNDDOWN(Q6/60,0)</f>
        <v>8</v>
      </c>
      <c r="P6" s="48">
        <f>Q6-M6*60*60-N6*60</f>
        <v>54.426951820908698</v>
      </c>
      <c r="Q6" s="49">
        <f>R6/D6</f>
        <v>534.4269518209087</v>
      </c>
      <c r="R6" s="50">
        <f>365*24*60*60</f>
        <v>31536000</v>
      </c>
    </row>
    <row r="7" spans="1:18" ht="24" customHeight="1" x14ac:dyDescent="0.15">
      <c r="A7" s="57" t="s">
        <v>21</v>
      </c>
      <c r="B7" s="58" t="s">
        <v>22</v>
      </c>
      <c r="C7" s="58"/>
      <c r="D7" s="40">
        <v>89</v>
      </c>
      <c r="E7" s="54">
        <v>95</v>
      </c>
      <c r="F7" s="54">
        <v>1761</v>
      </c>
      <c r="G7" s="54">
        <v>1928</v>
      </c>
      <c r="H7" s="42">
        <f t="shared" si="1"/>
        <v>-6</v>
      </c>
      <c r="I7" s="59">
        <f t="shared" si="0"/>
        <v>-167</v>
      </c>
      <c r="J7" s="60" t="str">
        <f>CONCATENATE(M7,"：",N7,"：",ROUNDUP(P7/1,0))</f>
        <v>98：25：38</v>
      </c>
      <c r="K7" s="61">
        <v>0.20726851851851849</v>
      </c>
      <c r="M7" s="45">
        <f>ROUNDDOWN(O7/60,0)</f>
        <v>98</v>
      </c>
      <c r="N7" s="46">
        <f>O7-M7*60</f>
        <v>25</v>
      </c>
      <c r="O7" s="47">
        <f>ROUNDDOWN(Q7/60,0)</f>
        <v>5905</v>
      </c>
      <c r="P7" s="48">
        <f>Q7-M7*60*60-N7*60</f>
        <v>37.078651685384102</v>
      </c>
      <c r="Q7" s="49">
        <f t="shared" ref="Q7:Q8" si="2">R7/D7</f>
        <v>354337.07865168538</v>
      </c>
      <c r="R7" s="50">
        <f>365*24*60*60</f>
        <v>31536000</v>
      </c>
    </row>
    <row r="8" spans="1:18" ht="24" customHeight="1" x14ac:dyDescent="0.15">
      <c r="A8" s="62"/>
      <c r="B8" s="58" t="s">
        <v>23</v>
      </c>
      <c r="C8" s="58"/>
      <c r="D8" s="40">
        <v>40</v>
      </c>
      <c r="E8" s="54">
        <v>45</v>
      </c>
      <c r="F8" s="54">
        <v>832</v>
      </c>
      <c r="G8" s="54">
        <v>874</v>
      </c>
      <c r="H8" s="42">
        <f t="shared" si="1"/>
        <v>-5</v>
      </c>
      <c r="I8" s="59">
        <f t="shared" si="0"/>
        <v>-42</v>
      </c>
      <c r="J8" s="60" t="str">
        <f>CONCATENATE(M8,"：",N8,"：",ROUNDUP(P8/1,0))</f>
        <v>219：0：0</v>
      </c>
      <c r="K8" s="61">
        <v>0.43870370370370365</v>
      </c>
      <c r="M8" s="45">
        <f>ROUNDDOWN(O8/60,0)</f>
        <v>219</v>
      </c>
      <c r="N8" s="46">
        <f>O8-M8*60</f>
        <v>0</v>
      </c>
      <c r="O8" s="47">
        <f>ROUNDDOWN(Q8/60,0)</f>
        <v>13140</v>
      </c>
      <c r="P8" s="48">
        <f>Q8-M8*60*60-N8*60</f>
        <v>0</v>
      </c>
      <c r="Q8" s="49">
        <f t="shared" si="2"/>
        <v>788400</v>
      </c>
      <c r="R8" s="50">
        <f>365*24*60*60</f>
        <v>31536000</v>
      </c>
    </row>
    <row r="9" spans="1:18" ht="24" customHeight="1" x14ac:dyDescent="0.15">
      <c r="A9" s="51" t="s">
        <v>24</v>
      </c>
      <c r="B9" s="52"/>
      <c r="C9" s="53"/>
      <c r="D9" s="63">
        <v>-14955</v>
      </c>
      <c r="E9" s="59">
        <v>-11009</v>
      </c>
      <c r="F9" s="59">
        <f>F5-F6</f>
        <v>-394332</v>
      </c>
      <c r="G9" s="59">
        <v>-330770</v>
      </c>
      <c r="H9" s="42">
        <f t="shared" si="1"/>
        <v>-3946</v>
      </c>
      <c r="I9" s="64">
        <f t="shared" si="0"/>
        <v>-63562</v>
      </c>
      <c r="J9" s="65" t="s">
        <v>25</v>
      </c>
      <c r="K9" s="61" t="s">
        <v>25</v>
      </c>
      <c r="M9" s="66"/>
      <c r="N9" s="67"/>
      <c r="O9" s="67"/>
      <c r="P9" s="68"/>
      <c r="Q9" s="67"/>
      <c r="R9" s="69"/>
    </row>
    <row r="10" spans="1:18" ht="24" customHeight="1" x14ac:dyDescent="0.15">
      <c r="A10" s="70" t="s">
        <v>26</v>
      </c>
      <c r="B10" s="71" t="s">
        <v>27</v>
      </c>
      <c r="C10" s="58"/>
      <c r="D10" s="40">
        <v>997</v>
      </c>
      <c r="E10" s="54">
        <v>1001</v>
      </c>
      <c r="F10" s="54">
        <v>20358</v>
      </c>
      <c r="G10" s="54">
        <v>20934</v>
      </c>
      <c r="H10" s="42">
        <f t="shared" si="1"/>
        <v>-4</v>
      </c>
      <c r="I10" s="59">
        <f t="shared" si="0"/>
        <v>-576</v>
      </c>
      <c r="J10" s="60" t="str">
        <f t="shared" ref="J10:J15" si="3">CONCATENATE(M10,"：",N10,"：",ROUNDUP(P10/1,0))</f>
        <v>8：47：11</v>
      </c>
      <c r="K10" s="72" t="s">
        <v>28</v>
      </c>
      <c r="M10" s="45">
        <f t="shared" ref="M10:M17" si="4">ROUNDDOWN(O10/60,0)</f>
        <v>8</v>
      </c>
      <c r="N10" s="46">
        <f t="shared" ref="N10:N17" si="5">O10-M10*60</f>
        <v>47</v>
      </c>
      <c r="O10" s="47">
        <f t="shared" ref="O10:O17" si="6">ROUNDDOWN(Q10/60,0)</f>
        <v>527</v>
      </c>
      <c r="P10" s="48">
        <f t="shared" ref="P10:P17" si="7">Q10-M10*60*60-N10*60</f>
        <v>10.892678034102573</v>
      </c>
      <c r="Q10" s="49">
        <f>R10/D10</f>
        <v>31630.892678034103</v>
      </c>
      <c r="R10" s="50">
        <f t="shared" ref="R10:R17" si="8">365*24*60*60</f>
        <v>31536000</v>
      </c>
    </row>
    <row r="11" spans="1:18" ht="24" customHeight="1" x14ac:dyDescent="0.15">
      <c r="A11" s="73"/>
      <c r="B11" s="71" t="s">
        <v>29</v>
      </c>
      <c r="C11" s="58"/>
      <c r="D11" s="40">
        <v>536</v>
      </c>
      <c r="E11" s="54">
        <v>546</v>
      </c>
      <c r="F11" s="54">
        <v>9738</v>
      </c>
      <c r="G11" s="54">
        <v>10067</v>
      </c>
      <c r="H11" s="42">
        <f t="shared" si="1"/>
        <v>-10</v>
      </c>
      <c r="I11" s="59">
        <f t="shared" si="0"/>
        <v>-329</v>
      </c>
      <c r="J11" s="60" t="str">
        <f t="shared" si="3"/>
        <v>16：20：36</v>
      </c>
      <c r="K11" s="72" t="s">
        <v>30</v>
      </c>
      <c r="M11" s="45">
        <f t="shared" si="4"/>
        <v>16</v>
      </c>
      <c r="N11" s="46">
        <f t="shared" si="5"/>
        <v>20</v>
      </c>
      <c r="O11" s="47">
        <f t="shared" si="6"/>
        <v>980</v>
      </c>
      <c r="P11" s="48">
        <f t="shared" si="7"/>
        <v>35.820895522389037</v>
      </c>
      <c r="Q11" s="49">
        <f t="shared" ref="Q11:Q17" si="9">R11/D11</f>
        <v>58835.820895522389</v>
      </c>
      <c r="R11" s="50">
        <f t="shared" si="8"/>
        <v>31536000</v>
      </c>
    </row>
    <row r="12" spans="1:18" ht="24" customHeight="1" x14ac:dyDescent="0.15">
      <c r="A12" s="74"/>
      <c r="B12" s="71" t="s">
        <v>31</v>
      </c>
      <c r="C12" s="58"/>
      <c r="D12" s="40">
        <v>461</v>
      </c>
      <c r="E12" s="54">
        <v>455</v>
      </c>
      <c r="F12" s="54">
        <v>10620</v>
      </c>
      <c r="G12" s="54">
        <v>10867</v>
      </c>
      <c r="H12" s="42">
        <f t="shared" si="1"/>
        <v>6</v>
      </c>
      <c r="I12" s="59">
        <f t="shared" si="0"/>
        <v>-247</v>
      </c>
      <c r="J12" s="60" t="str">
        <f t="shared" si="3"/>
        <v>19：0：8</v>
      </c>
      <c r="K12" s="72" t="s">
        <v>32</v>
      </c>
      <c r="M12" s="45">
        <f t="shared" si="4"/>
        <v>19</v>
      </c>
      <c r="N12" s="46">
        <f t="shared" si="5"/>
        <v>0</v>
      </c>
      <c r="O12" s="47">
        <f t="shared" si="6"/>
        <v>1140</v>
      </c>
      <c r="P12" s="48">
        <f t="shared" si="7"/>
        <v>7.8091106290667085</v>
      </c>
      <c r="Q12" s="49">
        <f t="shared" si="9"/>
        <v>68407.809110629067</v>
      </c>
      <c r="R12" s="50">
        <f t="shared" si="8"/>
        <v>31536000</v>
      </c>
    </row>
    <row r="13" spans="1:18" ht="24" customHeight="1" x14ac:dyDescent="0.15">
      <c r="A13" s="75" t="s">
        <v>33</v>
      </c>
      <c r="B13" s="71" t="s">
        <v>34</v>
      </c>
      <c r="C13" s="58"/>
      <c r="D13" s="40">
        <v>168</v>
      </c>
      <c r="E13" s="54">
        <v>188</v>
      </c>
      <c r="F13" s="54">
        <v>3308</v>
      </c>
      <c r="G13" s="54">
        <v>3516</v>
      </c>
      <c r="H13" s="42">
        <f t="shared" si="1"/>
        <v>-20</v>
      </c>
      <c r="I13" s="59">
        <f t="shared" si="0"/>
        <v>-208</v>
      </c>
      <c r="J13" s="60" t="str">
        <f t="shared" si="3"/>
        <v>52：8：35</v>
      </c>
      <c r="K13" s="61">
        <v>0.11033564814814815</v>
      </c>
      <c r="M13" s="45">
        <f t="shared" si="4"/>
        <v>52</v>
      </c>
      <c r="N13" s="46">
        <f t="shared" si="5"/>
        <v>8</v>
      </c>
      <c r="O13" s="47">
        <f t="shared" si="6"/>
        <v>3128</v>
      </c>
      <c r="P13" s="48">
        <f t="shared" si="7"/>
        <v>34.285714285710128</v>
      </c>
      <c r="Q13" s="49">
        <f t="shared" si="9"/>
        <v>187714.28571428571</v>
      </c>
      <c r="R13" s="50">
        <f t="shared" si="8"/>
        <v>31536000</v>
      </c>
    </row>
    <row r="14" spans="1:18" ht="24" customHeight="1" x14ac:dyDescent="0.15">
      <c r="A14" s="76"/>
      <c r="B14" s="77" t="s">
        <v>35</v>
      </c>
      <c r="C14" s="78"/>
      <c r="D14" s="40">
        <v>137</v>
      </c>
      <c r="E14" s="54">
        <v>154</v>
      </c>
      <c r="F14" s="54">
        <v>2683</v>
      </c>
      <c r="G14" s="54">
        <v>2840</v>
      </c>
      <c r="H14" s="42">
        <f t="shared" si="1"/>
        <v>-17</v>
      </c>
      <c r="I14" s="59">
        <f t="shared" si="0"/>
        <v>-157</v>
      </c>
      <c r="J14" s="60" t="str">
        <f t="shared" si="3"/>
        <v>63：56：30</v>
      </c>
      <c r="K14" s="61">
        <v>0.13604166666666667</v>
      </c>
      <c r="M14" s="45">
        <f t="shared" si="4"/>
        <v>63</v>
      </c>
      <c r="N14" s="46">
        <f t="shared" si="5"/>
        <v>56</v>
      </c>
      <c r="O14" s="47">
        <f t="shared" si="6"/>
        <v>3836</v>
      </c>
      <c r="P14" s="48">
        <f t="shared" si="7"/>
        <v>29.781021897797473</v>
      </c>
      <c r="Q14" s="49">
        <f t="shared" si="9"/>
        <v>230189.7810218978</v>
      </c>
      <c r="R14" s="50">
        <f t="shared" si="8"/>
        <v>31536000</v>
      </c>
    </row>
    <row r="15" spans="1:18" ht="24" customHeight="1" x14ac:dyDescent="0.15">
      <c r="A15" s="79"/>
      <c r="B15" s="71" t="s">
        <v>36</v>
      </c>
      <c r="C15" s="58"/>
      <c r="D15" s="40">
        <v>31</v>
      </c>
      <c r="E15" s="54">
        <v>34</v>
      </c>
      <c r="F15" s="54">
        <v>625</v>
      </c>
      <c r="G15" s="54">
        <v>676</v>
      </c>
      <c r="H15" s="42">
        <f t="shared" si="1"/>
        <v>-3</v>
      </c>
      <c r="I15" s="59">
        <f t="shared" si="0"/>
        <v>-51</v>
      </c>
      <c r="J15" s="60" t="str">
        <f t="shared" si="3"/>
        <v>282：34：51</v>
      </c>
      <c r="K15" s="61">
        <v>0.58400462962962962</v>
      </c>
      <c r="M15" s="45">
        <f t="shared" si="4"/>
        <v>282</v>
      </c>
      <c r="N15" s="46">
        <f t="shared" si="5"/>
        <v>34</v>
      </c>
      <c r="O15" s="47">
        <f t="shared" si="6"/>
        <v>16954</v>
      </c>
      <c r="P15" s="48">
        <f t="shared" si="7"/>
        <v>50.32258064521011</v>
      </c>
      <c r="Q15" s="49">
        <f t="shared" si="9"/>
        <v>1017290.3225806452</v>
      </c>
      <c r="R15" s="50">
        <f t="shared" si="8"/>
        <v>31536000</v>
      </c>
    </row>
    <row r="16" spans="1:18" ht="24" customHeight="1" x14ac:dyDescent="0.15">
      <c r="A16" s="51" t="s">
        <v>37</v>
      </c>
      <c r="B16" s="52"/>
      <c r="C16" s="53"/>
      <c r="D16" s="40">
        <v>28680</v>
      </c>
      <c r="E16" s="54">
        <v>29610</v>
      </c>
      <c r="F16" s="54">
        <v>606866</v>
      </c>
      <c r="G16" s="54">
        <v>620531</v>
      </c>
      <c r="H16" s="42">
        <f t="shared" si="1"/>
        <v>-930</v>
      </c>
      <c r="I16" s="59">
        <f t="shared" si="0"/>
        <v>-13665</v>
      </c>
      <c r="J16" s="60" t="str">
        <f>CONCATENATE(N16,"：",ROUNDUP(P16/1,0))</f>
        <v>18：20</v>
      </c>
      <c r="K16" s="56">
        <v>3.6111111111111115E-2</v>
      </c>
      <c r="M16" s="45">
        <f t="shared" si="4"/>
        <v>0</v>
      </c>
      <c r="N16" s="46">
        <f t="shared" si="5"/>
        <v>18</v>
      </c>
      <c r="O16" s="47">
        <f t="shared" si="6"/>
        <v>18</v>
      </c>
      <c r="P16" s="48">
        <f t="shared" si="7"/>
        <v>19.581589958158929</v>
      </c>
      <c r="Q16" s="49">
        <f t="shared" si="9"/>
        <v>1099.5815899581589</v>
      </c>
      <c r="R16" s="50">
        <f t="shared" si="8"/>
        <v>31536000</v>
      </c>
    </row>
    <row r="17" spans="1:18" ht="24" customHeight="1" thickBot="1" x14ac:dyDescent="0.2">
      <c r="A17" s="80" t="s">
        <v>38</v>
      </c>
      <c r="B17" s="81"/>
      <c r="C17" s="82"/>
      <c r="D17" s="83">
        <v>10359</v>
      </c>
      <c r="E17" s="84">
        <v>10612</v>
      </c>
      <c r="F17" s="84">
        <v>212262</v>
      </c>
      <c r="G17" s="84">
        <v>216798</v>
      </c>
      <c r="H17" s="42">
        <f t="shared" si="1"/>
        <v>-253</v>
      </c>
      <c r="I17" s="85">
        <f t="shared" si="0"/>
        <v>-4536</v>
      </c>
      <c r="J17" s="86" t="str">
        <f>CONCATENATE(N17,"：",ROUNDUP(P17/1,0))</f>
        <v>50：45</v>
      </c>
      <c r="K17" s="87" t="s">
        <v>39</v>
      </c>
      <c r="M17" s="88">
        <f t="shared" si="4"/>
        <v>0</v>
      </c>
      <c r="N17" s="89">
        <f t="shared" si="5"/>
        <v>50</v>
      </c>
      <c r="O17" s="90">
        <f t="shared" si="6"/>
        <v>50</v>
      </c>
      <c r="P17" s="91">
        <f t="shared" si="7"/>
        <v>44.309296264118075</v>
      </c>
      <c r="Q17" s="49">
        <f t="shared" si="9"/>
        <v>3044.3092962641181</v>
      </c>
      <c r="R17" s="50">
        <f t="shared" si="8"/>
        <v>31536000</v>
      </c>
    </row>
    <row r="18" spans="1:18" ht="24" customHeight="1" thickBot="1" x14ac:dyDescent="0.2">
      <c r="D18" s="92"/>
      <c r="E18" s="93"/>
      <c r="F18" s="93"/>
      <c r="G18" s="93"/>
      <c r="H18" s="94"/>
      <c r="I18" s="95"/>
      <c r="J18" s="95"/>
      <c r="K18" s="93"/>
      <c r="L18" s="93"/>
      <c r="M18" s="47"/>
      <c r="N18" s="47"/>
      <c r="O18" s="47"/>
      <c r="P18" s="47"/>
    </row>
    <row r="19" spans="1:18" ht="24" customHeight="1" x14ac:dyDescent="0.15">
      <c r="A19" s="96"/>
      <c r="B19" s="97"/>
      <c r="C19" s="98"/>
      <c r="D19" s="8" t="s">
        <v>40</v>
      </c>
      <c r="E19" s="99"/>
      <c r="F19" s="99" t="s">
        <v>41</v>
      </c>
      <c r="G19" s="99"/>
      <c r="H19" s="100" t="s">
        <v>42</v>
      </c>
      <c r="I19" s="101"/>
      <c r="J19" s="102"/>
    </row>
    <row r="20" spans="1:18" ht="24" customHeight="1" thickBot="1" x14ac:dyDescent="0.2">
      <c r="A20" s="103"/>
      <c r="B20" s="104"/>
      <c r="C20" s="105"/>
      <c r="D20" s="106" t="s">
        <v>43</v>
      </c>
      <c r="E20" s="107" t="s">
        <v>44</v>
      </c>
      <c r="F20" s="107" t="s">
        <v>43</v>
      </c>
      <c r="G20" s="107" t="s">
        <v>44</v>
      </c>
      <c r="H20" s="107" t="s">
        <v>43</v>
      </c>
      <c r="I20" s="108" t="s">
        <v>44</v>
      </c>
      <c r="J20" s="102"/>
    </row>
    <row r="21" spans="1:18" ht="24" customHeight="1" x14ac:dyDescent="0.15">
      <c r="A21" s="109" t="s">
        <v>45</v>
      </c>
      <c r="B21" s="110"/>
      <c r="C21" s="111"/>
      <c r="D21" s="112">
        <v>7.2</v>
      </c>
      <c r="E21" s="113">
        <v>7.4</v>
      </c>
      <c r="F21" s="114">
        <v>7.6</v>
      </c>
      <c r="G21" s="114">
        <v>7.8</v>
      </c>
      <c r="H21" s="115">
        <v>29</v>
      </c>
      <c r="I21" s="116">
        <v>29</v>
      </c>
      <c r="J21" s="117"/>
    </row>
    <row r="22" spans="1:18" ht="24" customHeight="1" x14ac:dyDescent="0.15">
      <c r="A22" s="118" t="s">
        <v>46</v>
      </c>
      <c r="B22" s="119"/>
      <c r="C22" s="120"/>
      <c r="D22" s="121">
        <v>9.6</v>
      </c>
      <c r="E22" s="122">
        <v>9.1999999999999993</v>
      </c>
      <c r="F22" s="123">
        <v>10.8</v>
      </c>
      <c r="G22" s="123">
        <v>10.5</v>
      </c>
      <c r="H22" s="124">
        <v>41</v>
      </c>
      <c r="I22" s="125">
        <v>41</v>
      </c>
      <c r="J22" s="117"/>
    </row>
    <row r="23" spans="1:18" ht="27" customHeight="1" x14ac:dyDescent="0.15">
      <c r="A23" s="118" t="s">
        <v>47</v>
      </c>
      <c r="B23" s="126"/>
      <c r="C23" s="120"/>
      <c r="D23" s="127">
        <v>2</v>
      </c>
      <c r="E23" s="128">
        <v>2.1</v>
      </c>
      <c r="F23" s="129">
        <v>1.9</v>
      </c>
      <c r="G23" s="129">
        <v>2</v>
      </c>
      <c r="H23" s="130">
        <v>17</v>
      </c>
      <c r="I23" s="131">
        <v>18</v>
      </c>
      <c r="J23" s="132"/>
    </row>
    <row r="24" spans="1:18" ht="24" customHeight="1" x14ac:dyDescent="0.15">
      <c r="A24" s="118" t="s">
        <v>48</v>
      </c>
      <c r="B24" s="126"/>
      <c r="C24" s="120"/>
      <c r="D24" s="127">
        <v>0.9</v>
      </c>
      <c r="E24" s="128">
        <v>1</v>
      </c>
      <c r="F24" s="129">
        <v>0.9</v>
      </c>
      <c r="G24" s="129">
        <v>0.9</v>
      </c>
      <c r="H24" s="130">
        <v>20</v>
      </c>
      <c r="I24" s="131">
        <v>18</v>
      </c>
      <c r="J24" s="133"/>
    </row>
    <row r="25" spans="1:18" ht="24" customHeight="1" x14ac:dyDescent="0.15">
      <c r="A25" s="118" t="s">
        <v>49</v>
      </c>
      <c r="B25" s="126"/>
      <c r="C25" s="120"/>
      <c r="D25" s="134">
        <v>-2.4</v>
      </c>
      <c r="E25" s="135">
        <v>-1.8</v>
      </c>
      <c r="F25" s="136">
        <v>-3.2</v>
      </c>
      <c r="G25" s="137" t="s">
        <v>50</v>
      </c>
      <c r="H25" s="130">
        <v>8</v>
      </c>
      <c r="I25" s="131">
        <v>8</v>
      </c>
      <c r="J25" s="138"/>
    </row>
    <row r="26" spans="1:18" ht="24" customHeight="1" x14ac:dyDescent="0.15">
      <c r="A26" s="139" t="s" ph="1">
        <v>51</v>
      </c>
      <c r="B26" s="71" t="s">
        <v>52</v>
      </c>
      <c r="C26" s="140"/>
      <c r="D26" s="127">
        <v>22.1</v>
      </c>
      <c r="E26" s="128">
        <v>21.6</v>
      </c>
      <c r="F26" s="141">
        <v>21.1</v>
      </c>
      <c r="G26" s="141">
        <v>21</v>
      </c>
      <c r="H26" s="130">
        <v>14</v>
      </c>
      <c r="I26" s="131">
        <v>20</v>
      </c>
      <c r="J26" s="117"/>
    </row>
    <row r="27" spans="1:18" ht="27" customHeight="1" x14ac:dyDescent="0.15">
      <c r="A27" s="142"/>
      <c r="B27" s="71" t="s">
        <v>53</v>
      </c>
      <c r="C27" s="140"/>
      <c r="D27" s="127">
        <v>11.9</v>
      </c>
      <c r="E27" s="128">
        <v>11.8</v>
      </c>
      <c r="F27" s="129">
        <v>10.1</v>
      </c>
      <c r="G27" s="129">
        <v>10.1</v>
      </c>
      <c r="H27" s="130">
        <v>4</v>
      </c>
      <c r="I27" s="131">
        <v>5</v>
      </c>
      <c r="J27" s="117"/>
    </row>
    <row r="28" spans="1:18" ht="24" customHeight="1" x14ac:dyDescent="0.15">
      <c r="A28" s="143"/>
      <c r="B28" s="71" t="s">
        <v>54</v>
      </c>
      <c r="C28" s="140"/>
      <c r="D28" s="127">
        <v>10.199999999999999</v>
      </c>
      <c r="E28" s="128">
        <v>9.8000000000000007</v>
      </c>
      <c r="F28" s="129">
        <v>11</v>
      </c>
      <c r="G28" s="129">
        <v>10.9</v>
      </c>
      <c r="H28" s="130">
        <v>30</v>
      </c>
      <c r="I28" s="131">
        <v>33</v>
      </c>
      <c r="J28" s="117"/>
    </row>
    <row r="29" spans="1:18" ht="45" customHeight="1" x14ac:dyDescent="0.15">
      <c r="A29" s="144" t="s">
        <v>55</v>
      </c>
      <c r="B29" s="145"/>
      <c r="C29" s="146"/>
      <c r="D29" s="127">
        <v>3.8</v>
      </c>
      <c r="E29" s="128">
        <v>4.0999999999999996</v>
      </c>
      <c r="F29" s="123">
        <v>3.5</v>
      </c>
      <c r="G29" s="123">
        <v>3.6</v>
      </c>
      <c r="H29" s="130">
        <v>14</v>
      </c>
      <c r="I29" s="131">
        <v>10</v>
      </c>
      <c r="J29" s="117"/>
    </row>
    <row r="30" spans="1:18" ht="24" customHeight="1" x14ac:dyDescent="0.15">
      <c r="A30" s="118" t="s">
        <v>56</v>
      </c>
      <c r="B30" s="126"/>
      <c r="C30" s="120"/>
      <c r="D30" s="121">
        <v>4.7</v>
      </c>
      <c r="E30" s="122">
        <v>4.8</v>
      </c>
      <c r="F30" s="123">
        <v>4.9000000000000004</v>
      </c>
      <c r="G30" s="123">
        <v>5</v>
      </c>
      <c r="H30" s="130">
        <v>12</v>
      </c>
      <c r="I30" s="131">
        <v>9</v>
      </c>
      <c r="J30" s="133"/>
    </row>
    <row r="31" spans="1:18" ht="30.75" customHeight="1" x14ac:dyDescent="0.15">
      <c r="A31" s="118" t="s">
        <v>57</v>
      </c>
      <c r="B31" s="126"/>
      <c r="C31" s="120"/>
      <c r="D31" s="147">
        <v>1.69</v>
      </c>
      <c r="E31" s="148">
        <v>1.73</v>
      </c>
      <c r="F31" s="149">
        <v>1.7</v>
      </c>
      <c r="G31" s="149">
        <v>1.73</v>
      </c>
      <c r="H31" s="130">
        <v>19</v>
      </c>
      <c r="I31" s="131">
        <v>14</v>
      </c>
      <c r="J31" s="117"/>
    </row>
    <row r="32" spans="1:18" ht="24" customHeight="1" thickBot="1" x14ac:dyDescent="0.2">
      <c r="A32" s="150" t="s">
        <v>58</v>
      </c>
      <c r="B32" s="151"/>
      <c r="C32" s="152"/>
      <c r="D32" s="153">
        <v>1.34</v>
      </c>
      <c r="E32" s="154">
        <v>1.35</v>
      </c>
      <c r="F32" s="149">
        <v>1.43</v>
      </c>
      <c r="G32" s="149">
        <v>1.44</v>
      </c>
      <c r="H32" s="124">
        <v>42</v>
      </c>
      <c r="I32" s="155">
        <v>43</v>
      </c>
      <c r="J32" s="133"/>
    </row>
    <row r="33" spans="1:11" ht="26.25" customHeight="1" x14ac:dyDescent="0.15">
      <c r="A33" s="156" t="s">
        <v>59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</row>
    <row r="34" spans="1:11" ht="39" customHeight="1" x14ac:dyDescent="0.15">
      <c r="A34" s="157" t="s">
        <v>60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</row>
    <row r="35" spans="1:11" x14ac:dyDescent="0.15">
      <c r="A35" s="158" t="s">
        <v>61</v>
      </c>
      <c r="B35" s="158"/>
    </row>
    <row r="39" spans="1:11" ht="21" x14ac:dyDescent="0.15">
      <c r="A39" ph="1"/>
      <c r="B39" ph="1"/>
    </row>
    <row r="42" spans="1:11" ht="21" x14ac:dyDescent="0.15">
      <c r="A42" ph="1"/>
      <c r="B42" ph="1"/>
      <c r="C42" ph="1"/>
    </row>
    <row r="45" spans="1:11" ht="21" x14ac:dyDescent="0.15">
      <c r="A45" ph="1"/>
      <c r="B45" ph="1"/>
    </row>
    <row r="46" spans="1:11" ht="21" x14ac:dyDescent="0.15">
      <c r="A46" ph="1"/>
      <c r="B46" ph="1"/>
    </row>
    <row r="47" spans="1:11" ht="21" x14ac:dyDescent="0.15">
      <c r="A47" ph="1"/>
      <c r="B47" ph="1"/>
    </row>
    <row r="49" spans="1:2" ht="21" x14ac:dyDescent="0.15">
      <c r="A49" ph="1"/>
      <c r="B49" ph="1"/>
    </row>
    <row r="50" spans="1:2" ht="21" x14ac:dyDescent="0.15">
      <c r="A50" ph="1"/>
      <c r="B50" ph="1"/>
    </row>
    <row r="51" spans="1:2" ht="21" x14ac:dyDescent="0.15">
      <c r="A51" ph="1"/>
      <c r="B51" ph="1"/>
    </row>
  </sheetData>
  <mergeCells count="43">
    <mergeCell ref="A31:C31"/>
    <mergeCell ref="A32:C32"/>
    <mergeCell ref="A33:K33"/>
    <mergeCell ref="A34:K34"/>
    <mergeCell ref="A26:A28"/>
    <mergeCell ref="B26:C26"/>
    <mergeCell ref="B27:C27"/>
    <mergeCell ref="B28:C28"/>
    <mergeCell ref="A29:C29"/>
    <mergeCell ref="A30:C30"/>
    <mergeCell ref="J19:J20"/>
    <mergeCell ref="A21:C21"/>
    <mergeCell ref="A22:C22"/>
    <mergeCell ref="A23:C23"/>
    <mergeCell ref="A24:C24"/>
    <mergeCell ref="A25:C25"/>
    <mergeCell ref="A16:C16"/>
    <mergeCell ref="A17:C17"/>
    <mergeCell ref="A19:C20"/>
    <mergeCell ref="D19:E19"/>
    <mergeCell ref="F19:G19"/>
    <mergeCell ref="H19:I19"/>
    <mergeCell ref="A10:A12"/>
    <mergeCell ref="B10:C10"/>
    <mergeCell ref="B11:C11"/>
    <mergeCell ref="B12:C12"/>
    <mergeCell ref="A13:A15"/>
    <mergeCell ref="B13:C13"/>
    <mergeCell ref="B14:C14"/>
    <mergeCell ref="B15:C15"/>
    <mergeCell ref="A5:C5"/>
    <mergeCell ref="A6:C6"/>
    <mergeCell ref="A7:A8"/>
    <mergeCell ref="B7:C7"/>
    <mergeCell ref="B8:C8"/>
    <mergeCell ref="A9:C9"/>
    <mergeCell ref="D1:J1"/>
    <mergeCell ref="A2:C4"/>
    <mergeCell ref="D2:G2"/>
    <mergeCell ref="H2:I2"/>
    <mergeCell ref="J2:K2"/>
    <mergeCell ref="D3:E3"/>
    <mergeCell ref="F3:G3"/>
  </mergeCells>
  <phoneticPr fontId="3"/>
  <printOptions horizontalCentered="1"/>
  <pageMargins left="0.59055118110236227" right="0.35433070866141736" top="0.9055118110236221" bottom="0.74803149606299213" header="0.31496062992125984" footer="0.51181102362204722"/>
  <pageSetup paperSize="9" scale="80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表６</vt:lpstr>
      <vt:lpstr>表６!Print_Area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2018-09-13T00:56:33Z</dcterms:created>
  <dcterms:modified xsi:type="dcterms:W3CDTF">2018-09-13T00:58:09Z</dcterms:modified>
</cp:coreProperties>
</file>