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'人口'!$A$1:$O$80</definedName>
    <definedName name="_xlnm.Print_Titles" localSheetId="0">'人口'!$1:$4</definedName>
  </definedNames>
  <calcPr fullCalcOnLoad="1"/>
</workbook>
</file>

<file path=xl/sharedStrings.xml><?xml version="1.0" encoding="utf-8"?>
<sst xmlns="http://schemas.openxmlformats.org/spreadsheetml/2006/main" count="337" uniqueCount="312">
  <si>
    <t>市町村</t>
  </si>
  <si>
    <t>県計</t>
  </si>
  <si>
    <t>市計</t>
  </si>
  <si>
    <t>郡計</t>
  </si>
  <si>
    <t>船橋市</t>
  </si>
  <si>
    <t>館山市</t>
  </si>
  <si>
    <t>木更津市</t>
  </si>
  <si>
    <t>松戸市</t>
  </si>
  <si>
    <t>佐原市</t>
  </si>
  <si>
    <t>茂原市</t>
  </si>
  <si>
    <t>東葛飾郡</t>
  </si>
  <si>
    <t>関宿町</t>
  </si>
  <si>
    <t>印旛郡</t>
  </si>
  <si>
    <t>酒々井町</t>
  </si>
  <si>
    <t>本埜村</t>
  </si>
  <si>
    <t>香取郡</t>
  </si>
  <si>
    <t>神崎町</t>
  </si>
  <si>
    <t>小見川町</t>
  </si>
  <si>
    <t>栗源町</t>
  </si>
  <si>
    <t>海上郡</t>
  </si>
  <si>
    <t>匝瑳郡</t>
  </si>
  <si>
    <t>山武郡</t>
  </si>
  <si>
    <t>蓮沼村</t>
  </si>
  <si>
    <t>松尾町</t>
  </si>
  <si>
    <t>横芝町</t>
  </si>
  <si>
    <t>長生郡</t>
  </si>
  <si>
    <t>一宮町</t>
  </si>
  <si>
    <t>長生村</t>
  </si>
  <si>
    <t>夷隅郡</t>
  </si>
  <si>
    <t>大多喜町</t>
  </si>
  <si>
    <t>御宿町</t>
  </si>
  <si>
    <t>大原町</t>
  </si>
  <si>
    <t>安房郡</t>
  </si>
  <si>
    <t>富浦町</t>
  </si>
  <si>
    <t>三芳村</t>
  </si>
  <si>
    <t>白浜町</t>
  </si>
  <si>
    <t>千倉町</t>
  </si>
  <si>
    <t>八街町</t>
  </si>
  <si>
    <t>君津郡</t>
  </si>
  <si>
    <t>富里村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</si>
  <si>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</si>
  <si>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</si>
  <si>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</si>
  <si>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</si>
  <si>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</si>
  <si>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</si>
  <si>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</si>
  <si>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</si>
  <si>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</si>
  <si>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銚子</t>
  </si>
  <si>
    <t>八日市場</t>
  </si>
  <si>
    <t>茂原</t>
  </si>
  <si>
    <t>勝浦</t>
  </si>
  <si>
    <t>館山</t>
  </si>
  <si>
    <t>木更津</t>
  </si>
  <si>
    <t>鴨川</t>
  </si>
  <si>
    <t>船橋</t>
  </si>
  <si>
    <t>江見町</t>
  </si>
  <si>
    <t>鴨川町</t>
  </si>
  <si>
    <t>君津町</t>
  </si>
  <si>
    <t>富津町</t>
  </si>
  <si>
    <t>我孫子町</t>
  </si>
  <si>
    <t>小櫃村</t>
  </si>
  <si>
    <t>土気町</t>
  </si>
  <si>
    <t>流山町</t>
  </si>
  <si>
    <t>千葉郡</t>
  </si>
  <si>
    <t>市原郡</t>
  </si>
  <si>
    <t>白井村</t>
  </si>
  <si>
    <t>世帯数</t>
  </si>
  <si>
    <t>姉崎町</t>
  </si>
  <si>
    <t>五井</t>
  </si>
  <si>
    <t>長者町</t>
  </si>
  <si>
    <t>勝山町</t>
  </si>
  <si>
    <t>保田町</t>
  </si>
  <si>
    <t>勝浦町</t>
  </si>
  <si>
    <t>鎌ケ谷村</t>
  </si>
  <si>
    <t>野田市</t>
  </si>
  <si>
    <t>福田村</t>
  </si>
  <si>
    <t>川間村</t>
  </si>
  <si>
    <t>銚子市</t>
  </si>
  <si>
    <t>市川市</t>
  </si>
  <si>
    <t>本納町</t>
  </si>
  <si>
    <t>豊岡村</t>
  </si>
  <si>
    <t>和田町</t>
  </si>
  <si>
    <t>南三原村</t>
  </si>
  <si>
    <t>五井町</t>
  </si>
  <si>
    <t>海上村</t>
  </si>
  <si>
    <t>市原村</t>
  </si>
  <si>
    <t>南行徳町</t>
  </si>
  <si>
    <t>第１表　市町村別人口及び世帯数</t>
  </si>
  <si>
    <t>生浜町</t>
  </si>
  <si>
    <t>椎名村</t>
  </si>
  <si>
    <t>誉田村</t>
  </si>
  <si>
    <t>白井村</t>
  </si>
  <si>
    <t>更科村</t>
  </si>
  <si>
    <t>行徳町</t>
  </si>
  <si>
    <t>布佐町</t>
  </si>
  <si>
    <t>湖北村</t>
  </si>
  <si>
    <t>風早村</t>
  </si>
  <si>
    <t>手賀村</t>
  </si>
  <si>
    <t>木間ヶ瀬村</t>
  </si>
  <si>
    <t>二川村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</si>
  <si>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</si>
  <si>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</si>
  <si>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</si>
  <si>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</si>
  <si>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</si>
  <si>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</si>
  <si>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</si>
  <si>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</si>
  <si>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</si>
  <si>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</si>
  <si>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</si>
  <si>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</si>
  <si>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</si>
  <si>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</si>
  <si>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</si>
  <si>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</si>
  <si>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</si>
  <si>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</si>
  <si>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</si>
  <si>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</si>
  <si>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</si>
  <si>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</si>
  <si>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</si>
  <si>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</si>
  <si>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</si>
  <si>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</si>
  <si>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</si>
  <si>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</si>
  <si>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</si>
  <si>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</si>
  <si>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</si>
  <si>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</si>
  <si>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</si>
  <si>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</si>
  <si>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</si>
  <si>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</si>
  <si>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</si>
  <si>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</si>
  <si>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</si>
  <si>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</si>
  <si>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</si>
  <si>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</si>
  <si>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</si>
  <si>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</si>
  <si>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</si>
  <si>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</si>
  <si>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</si>
  <si>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</si>
  <si>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</si>
  <si>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</si>
  <si>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</si>
  <si>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</si>
  <si>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</si>
  <si>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</si>
  <si>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</si>
  <si>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</si>
  <si>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</si>
  <si>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</si>
  <si>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</si>
  <si>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</si>
  <si>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</si>
  <si>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</si>
  <si>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</si>
  <si>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</si>
  <si>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</si>
  <si>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</si>
  <si>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</si>
  <si>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</si>
  <si>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</si>
  <si>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</si>
  <si>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</si>
  <si>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中村</t>
  </si>
  <si>
    <t>小糸村</t>
  </si>
  <si>
    <t>秋元村</t>
  </si>
  <si>
    <t>三島村</t>
  </si>
  <si>
    <t>飯野村</t>
  </si>
  <si>
    <t>青堀町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</si>
  <si>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</si>
  <si>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</si>
  <si>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</si>
  <si>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</si>
  <si>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</si>
  <si>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</si>
  <si>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</si>
  <si>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</si>
  <si>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</si>
  <si>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</si>
  <si>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</si>
  <si>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</si>
  <si>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</si>
  <si>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</si>
  <si>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</si>
  <si>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曾呂村</t>
  </si>
  <si>
    <t>良文村</t>
  </si>
  <si>
    <r>
      <t>昭和</t>
    </r>
    <r>
      <rPr>
        <sz val="14"/>
        <rFont val="ＭＳ 明朝"/>
        <family val="1"/>
      </rPr>
      <t>28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31</t>
    </r>
    <r>
      <rPr>
        <sz val="14"/>
        <rFont val="ＭＳ 明朝"/>
        <family val="1"/>
      </rPr>
      <t>日現在　住民登録</t>
    </r>
  </si>
  <si>
    <t>千葉市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</si>
  <si>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</si>
  <si>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</si>
  <si>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</si>
  <si>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</si>
  <si>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</si>
  <si>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</si>
  <si>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</si>
  <si>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</si>
  <si>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</si>
  <si>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</si>
  <si>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</si>
  <si>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</si>
  <si>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</si>
  <si>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</si>
  <si>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</si>
  <si>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</si>
  <si>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</si>
  <si>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</si>
  <si>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</si>
  <si>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</si>
  <si>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</si>
  <si>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</si>
  <si>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</si>
  <si>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</si>
  <si>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</si>
  <si>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</si>
  <si>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</si>
  <si>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</si>
  <si>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</si>
  <si>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</si>
  <si>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</si>
  <si>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</si>
  <si>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</si>
  <si>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</si>
  <si>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</si>
  <si>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</si>
  <si>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</si>
  <si>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</si>
  <si>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</si>
  <si>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</si>
  <si>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</si>
  <si>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</si>
  <si>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</si>
  <si>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</si>
  <si>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</si>
  <si>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</si>
  <si>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</si>
  <si>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</si>
  <si>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</si>
  <si>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</si>
  <si>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</si>
  <si>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</si>
  <si>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</si>
  <si>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</si>
  <si>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</si>
  <si>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</si>
  <si>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</si>
  <si>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</si>
  <si>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</si>
  <si>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</si>
  <si>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福岡村</t>
  </si>
  <si>
    <t>白里町</t>
  </si>
  <si>
    <t>大富村</t>
  </si>
  <si>
    <t>南郷村</t>
  </si>
  <si>
    <t>東金町＊</t>
  </si>
  <si>
    <t>成東町＊</t>
  </si>
  <si>
    <t>大網町＊</t>
  </si>
  <si>
    <t>＊旧公平村、大和村分は推計により東金町・成東町・大網町に按分した。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</si>
  <si>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</si>
  <si>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</si>
  <si>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</si>
  <si>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</si>
  <si>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</si>
  <si>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</si>
  <si>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</si>
  <si>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</si>
  <si>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</si>
  <si>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</si>
  <si>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</si>
  <si>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</si>
  <si>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</si>
  <si>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</si>
  <si>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</si>
  <si>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</si>
  <si>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</si>
  <si>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千才村</t>
  </si>
  <si>
    <t>田原村</t>
  </si>
  <si>
    <t>西条村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</si>
  <si>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</si>
  <si>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</si>
  <si>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</si>
  <si>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</si>
  <si>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</si>
  <si>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</si>
  <si>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</si>
  <si>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</si>
  <si>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</si>
  <si>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</si>
  <si>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</si>
  <si>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</si>
  <si>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</si>
  <si>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</si>
  <si>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</si>
  <si>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滑河町</t>
  </si>
  <si>
    <t>山武</t>
  </si>
  <si>
    <t>(保健所)</t>
  </si>
  <si>
    <t>(市町村)</t>
  </si>
  <si>
    <t>増穂村</t>
  </si>
  <si>
    <t>睦岡村</t>
  </si>
  <si>
    <t>東条村</t>
  </si>
  <si>
    <t>南条村</t>
  </si>
  <si>
    <t>源村</t>
  </si>
  <si>
    <t>万才村</t>
  </si>
  <si>
    <t>平群村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</si>
</sst>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37" fontId="5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0" fillId="0" borderId="1" xfId="17" applyFont="1" applyBorder="1" applyAlignment="1" applyProtection="1">
      <alignment vertical="center"/>
      <protection/>
    </xf>
    <xf numFmtId="0" fontId="0" fillId="0" borderId="4" xfId="0" applyFont="1" applyBorder="1" applyAlignment="1">
      <alignment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/>
    </xf>
    <xf numFmtId="38" fontId="5" fillId="0" borderId="3" xfId="17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>
      <alignment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8" fontId="0" fillId="0" borderId="1" xfId="17" applyFont="1" applyBorder="1" applyAlignment="1">
      <alignment/>
    </xf>
    <xf numFmtId="38" fontId="0" fillId="0" borderId="3" xfId="17" applyFont="1" applyBorder="1" applyAlignment="1">
      <alignment/>
    </xf>
    <xf numFmtId="0" fontId="0" fillId="0" borderId="2" xfId="0" applyFont="1" applyBorder="1" applyAlignment="1" applyProtection="1">
      <alignment vertical="center" shrinkToFit="1"/>
      <protection/>
    </xf>
    <xf numFmtId="0" fontId="0" fillId="0" borderId="1" xfId="0" applyFont="1" applyBorder="1" applyAlignment="1" applyProtection="1">
      <alignment vertical="center" shrinkToFit="1"/>
      <protection/>
    </xf>
    <xf numFmtId="0" fontId="0" fillId="0" borderId="4" xfId="0" applyFont="1" applyBorder="1" applyAlignment="1" applyProtection="1">
      <alignment vertical="center"/>
      <protection/>
    </xf>
    <xf numFmtId="38" fontId="0" fillId="0" borderId="4" xfId="17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1"/>
  <sheetViews>
    <sheetView tabSelected="1" workbookViewId="0" topLeftCell="A1">
      <pane ySplit="4" topLeftCell="BM30" activePane="bottomLeft" state="frozen"/>
      <selection pane="topLeft" activeCell="A1" sqref="A1"/>
      <selection pane="bottomLeft" activeCell="J43" sqref="J43"/>
    </sheetView>
  </sheetViews>
  <sheetFormatPr defaultColWidth="10.66015625" defaultRowHeight="18"/>
  <cols>
    <col min="1" max="1" width="8.58203125" style="6" customWidth="1"/>
    <col min="2" max="2" width="7.83203125" style="6" customWidth="1"/>
    <col min="3" max="3" width="9.66015625" style="6" customWidth="1"/>
    <col min="4" max="4" width="8.58203125" style="6" customWidth="1"/>
    <col min="5" max="5" width="7.91015625" style="6" customWidth="1"/>
    <col min="6" max="6" width="7.66015625" style="6" customWidth="1"/>
    <col min="7" max="7" width="8.58203125" style="6" customWidth="1"/>
    <col min="8" max="8" width="7.91015625" style="6" customWidth="1"/>
    <col min="9" max="9" width="7.66015625" style="6" customWidth="1"/>
    <col min="10" max="10" width="8.5" style="6" customWidth="1"/>
    <col min="11" max="11" width="7.91015625" style="6" customWidth="1"/>
    <col min="12" max="12" width="7.66015625" style="6" customWidth="1"/>
    <col min="13" max="13" width="8.5" style="6" customWidth="1"/>
    <col min="14" max="14" width="7.91015625" style="6" customWidth="1"/>
    <col min="15" max="15" width="7.66015625" style="6" customWidth="1"/>
    <col min="16" max="16384" width="10.66015625" style="6" customWidth="1"/>
  </cols>
  <sheetData>
    <row r="1" s="4" customFormat="1" ht="18.75">
      <c r="A1" s="11" t="s">
        <v>89</v>
      </c>
    </row>
    <row r="2" spans="1:15" s="4" customFormat="1" ht="18" thickBot="1">
      <c r="A2" s="1"/>
      <c r="B2" s="2"/>
      <c r="C2" s="2"/>
      <c r="O2" s="3" t="s">
        <v>196</v>
      </c>
    </row>
    <row r="3" spans="1:15" s="4" customFormat="1" ht="18" customHeight="1">
      <c r="A3" s="20" t="s">
        <v>41</v>
      </c>
      <c r="B3" s="46" t="s">
        <v>68</v>
      </c>
      <c r="C3" s="46" t="s">
        <v>42</v>
      </c>
      <c r="D3" s="21" t="s">
        <v>41</v>
      </c>
      <c r="E3" s="46" t="s">
        <v>68</v>
      </c>
      <c r="F3" s="46" t="s">
        <v>42</v>
      </c>
      <c r="G3" s="21" t="s">
        <v>41</v>
      </c>
      <c r="H3" s="46" t="s">
        <v>68</v>
      </c>
      <c r="I3" s="46" t="s">
        <v>42</v>
      </c>
      <c r="J3" s="21" t="s">
        <v>41</v>
      </c>
      <c r="K3" s="46" t="s">
        <v>68</v>
      </c>
      <c r="L3" s="50" t="s">
        <v>42</v>
      </c>
      <c r="M3" s="21" t="s">
        <v>41</v>
      </c>
      <c r="N3" s="46" t="s">
        <v>68</v>
      </c>
      <c r="O3" s="48" t="s">
        <v>42</v>
      </c>
    </row>
    <row r="4" spans="1:15" s="4" customFormat="1" ht="18" customHeight="1">
      <c r="A4" s="30" t="s">
        <v>0</v>
      </c>
      <c r="B4" s="47"/>
      <c r="C4" s="47"/>
      <c r="D4" s="31" t="s">
        <v>0</v>
      </c>
      <c r="E4" s="47"/>
      <c r="F4" s="47"/>
      <c r="G4" s="31" t="s">
        <v>0</v>
      </c>
      <c r="H4" s="47"/>
      <c r="I4" s="47"/>
      <c r="J4" s="31" t="s">
        <v>0</v>
      </c>
      <c r="K4" s="47"/>
      <c r="L4" s="51"/>
      <c r="M4" s="31" t="s">
        <v>0</v>
      </c>
      <c r="N4" s="47"/>
      <c r="O4" s="49"/>
    </row>
    <row r="5" spans="1:15" ht="17.25">
      <c r="A5" s="7" t="s">
        <v>1</v>
      </c>
      <c r="B5" s="5">
        <f>B6+B7</f>
        <v>421220</v>
      </c>
      <c r="C5" s="33">
        <f>C6+C7</f>
        <v>2179644</v>
      </c>
      <c r="D5" s="23" t="s">
        <v>12</v>
      </c>
      <c r="E5" s="5">
        <f>SUM(E6:E35)</f>
        <v>36761</v>
      </c>
      <c r="F5" s="5">
        <f>SUM(F6:F35)</f>
        <v>196745</v>
      </c>
      <c r="G5" s="23" t="s">
        <v>20</v>
      </c>
      <c r="H5" s="5">
        <f>SUM(H6:H23)</f>
        <v>12574</v>
      </c>
      <c r="I5" s="5">
        <f>SUM(I6:I23)</f>
        <v>70177</v>
      </c>
      <c r="J5" s="36" t="s">
        <v>28</v>
      </c>
      <c r="K5" s="37">
        <f>SUM(K6:K26)</f>
        <v>21920</v>
      </c>
      <c r="L5" s="39">
        <f>SUM(L6:L26)</f>
        <v>116647</v>
      </c>
      <c r="M5" s="36" t="s">
        <v>38</v>
      </c>
      <c r="N5" s="37">
        <f>SUM(N6:N37)</f>
        <v>26772</v>
      </c>
      <c r="O5" s="38">
        <f>SUM(O6:O37)</f>
        <v>147216</v>
      </c>
    </row>
    <row r="6" spans="1:15" ht="17.25">
      <c r="A6" s="7" t="s">
        <v>2</v>
      </c>
      <c r="B6" s="5">
        <f>SUM(B29:B39)</f>
        <v>145320</v>
      </c>
      <c r="C6" s="33">
        <f>SUM(C29:C39)</f>
        <v>679090</v>
      </c>
      <c r="D6" s="22" t="s">
        <v>209</v>
      </c>
      <c r="E6" s="8">
        <v>735</v>
      </c>
      <c r="F6" s="8">
        <v>4238</v>
      </c>
      <c r="G6" s="22" t="s">
        <v>243</v>
      </c>
      <c r="H6" s="8">
        <v>655</v>
      </c>
      <c r="I6" s="8">
        <v>4008</v>
      </c>
      <c r="J6" s="22" t="s">
        <v>144</v>
      </c>
      <c r="K6" s="8">
        <v>804</v>
      </c>
      <c r="L6" s="34">
        <v>4529</v>
      </c>
      <c r="M6" s="22" t="s">
        <v>164</v>
      </c>
      <c r="N6" s="8">
        <v>979</v>
      </c>
      <c r="O6" s="12">
        <v>5664</v>
      </c>
    </row>
    <row r="7" spans="1:15" ht="17.25">
      <c r="A7" s="7" t="s">
        <v>3</v>
      </c>
      <c r="B7" s="5">
        <f>SUM(B54,E5,E37,E68,H5,H25,H52,K5,K28,N5,B41,N39)</f>
        <v>275900</v>
      </c>
      <c r="C7" s="33">
        <f>SUM(C54,F5,F37,F68,I5,I25,I52,L5,L28,O5,C41,O39)</f>
        <v>1500554</v>
      </c>
      <c r="D7" s="22" t="s">
        <v>210</v>
      </c>
      <c r="E7" s="8">
        <v>583</v>
      </c>
      <c r="F7" s="8">
        <v>3262</v>
      </c>
      <c r="G7" s="22" t="s">
        <v>244</v>
      </c>
      <c r="H7" s="8">
        <v>840</v>
      </c>
      <c r="I7" s="8">
        <v>4875</v>
      </c>
      <c r="J7" s="22" t="s">
        <v>145</v>
      </c>
      <c r="K7" s="8">
        <v>1382</v>
      </c>
      <c r="L7" s="34">
        <v>6765</v>
      </c>
      <c r="M7" s="22" t="s">
        <v>165</v>
      </c>
      <c r="N7" s="8">
        <v>998</v>
      </c>
      <c r="O7" s="12">
        <v>5430</v>
      </c>
    </row>
    <row r="8" spans="1:15" ht="17.25">
      <c r="A8" s="7" t="s">
        <v>303</v>
      </c>
      <c r="B8" s="8"/>
      <c r="C8" s="34"/>
      <c r="D8" s="22" t="s">
        <v>102</v>
      </c>
      <c r="E8" s="8">
        <v>1226</v>
      </c>
      <c r="F8" s="8">
        <v>6500</v>
      </c>
      <c r="G8" s="22" t="s">
        <v>245</v>
      </c>
      <c r="H8" s="8">
        <v>610</v>
      </c>
      <c r="I8" s="8">
        <v>3268</v>
      </c>
      <c r="J8" s="22" t="s">
        <v>74</v>
      </c>
      <c r="K8" s="8">
        <v>3143</v>
      </c>
      <c r="L8" s="34">
        <v>15247</v>
      </c>
      <c r="M8" s="22" t="s">
        <v>166</v>
      </c>
      <c r="N8" s="8">
        <v>838</v>
      </c>
      <c r="O8" s="12">
        <v>4886</v>
      </c>
    </row>
    <row r="9" spans="1:15" ht="17.25">
      <c r="A9" s="9" t="s">
        <v>43</v>
      </c>
      <c r="B9" s="8">
        <f>SUM(B29,B42:B48)</f>
        <v>41357</v>
      </c>
      <c r="C9" s="8">
        <f>SUM(C29,C42:C48)</f>
        <v>191594</v>
      </c>
      <c r="D9" s="22" t="s">
        <v>103</v>
      </c>
      <c r="E9" s="8">
        <v>2507</v>
      </c>
      <c r="F9" s="8">
        <v>12116</v>
      </c>
      <c r="G9" s="22" t="s">
        <v>246</v>
      </c>
      <c r="H9" s="8">
        <v>834</v>
      </c>
      <c r="I9" s="8">
        <v>3847</v>
      </c>
      <c r="J9" s="22" t="s">
        <v>146</v>
      </c>
      <c r="K9" s="8">
        <v>1072</v>
      </c>
      <c r="L9" s="34">
        <v>6094</v>
      </c>
      <c r="M9" s="22" t="s">
        <v>167</v>
      </c>
      <c r="N9" s="8">
        <v>725</v>
      </c>
      <c r="O9" s="12">
        <v>4091</v>
      </c>
    </row>
    <row r="10" spans="1:15" ht="17.25">
      <c r="A10" s="9" t="s">
        <v>44</v>
      </c>
      <c r="B10" s="8">
        <f>SUM(B31,B55:B57)</f>
        <v>32977</v>
      </c>
      <c r="C10" s="8">
        <f>SUM(C31,C55:C57)</f>
        <v>145160</v>
      </c>
      <c r="D10" s="22" t="s">
        <v>211</v>
      </c>
      <c r="E10" s="8">
        <v>1068</v>
      </c>
      <c r="F10" s="8">
        <v>5665</v>
      </c>
      <c r="G10" s="43" t="s">
        <v>247</v>
      </c>
      <c r="H10" s="8">
        <v>1953</v>
      </c>
      <c r="I10" s="8">
        <v>9905</v>
      </c>
      <c r="J10" s="22" t="s">
        <v>267</v>
      </c>
      <c r="K10" s="8">
        <v>559</v>
      </c>
      <c r="L10" s="34">
        <v>3069</v>
      </c>
      <c r="M10" s="22" t="s">
        <v>168</v>
      </c>
      <c r="N10" s="8">
        <v>726</v>
      </c>
      <c r="O10" s="12">
        <v>4141</v>
      </c>
    </row>
    <row r="11" spans="1:15" ht="17.25">
      <c r="A11" s="9" t="s">
        <v>45</v>
      </c>
      <c r="B11" s="8">
        <f>SUM(B36,B59:B63,B69:B74)</f>
        <v>32016</v>
      </c>
      <c r="C11" s="8">
        <f>SUM(C36,C59:C63,C69:C74)</f>
        <v>159767</v>
      </c>
      <c r="D11" s="22" t="s">
        <v>212</v>
      </c>
      <c r="E11" s="8">
        <v>787</v>
      </c>
      <c r="F11" s="8">
        <v>4800</v>
      </c>
      <c r="G11" s="22" t="s">
        <v>248</v>
      </c>
      <c r="H11" s="8">
        <v>465</v>
      </c>
      <c r="I11" s="8">
        <v>2568</v>
      </c>
      <c r="J11" s="22" t="s">
        <v>268</v>
      </c>
      <c r="K11" s="8">
        <v>473</v>
      </c>
      <c r="L11" s="34">
        <v>2584</v>
      </c>
      <c r="M11" s="22" t="s">
        <v>169</v>
      </c>
      <c r="N11" s="8">
        <v>971</v>
      </c>
      <c r="O11" s="12">
        <v>5847</v>
      </c>
    </row>
    <row r="12" spans="1:15" ht="17.25">
      <c r="A12" s="9" t="s">
        <v>46</v>
      </c>
      <c r="B12" s="8">
        <f>SUM(B37,B64:B68)</f>
        <v>12007</v>
      </c>
      <c r="C12" s="8">
        <f>SUM(C37,C64:C68)</f>
        <v>66311</v>
      </c>
      <c r="D12" s="22" t="s">
        <v>213</v>
      </c>
      <c r="E12" s="8">
        <v>823</v>
      </c>
      <c r="F12" s="8">
        <v>6441</v>
      </c>
      <c r="G12" s="22" t="s">
        <v>142</v>
      </c>
      <c r="H12" s="8">
        <v>480</v>
      </c>
      <c r="I12" s="8">
        <v>2701</v>
      </c>
      <c r="J12" s="22" t="s">
        <v>269</v>
      </c>
      <c r="K12" s="8">
        <v>945</v>
      </c>
      <c r="L12" s="34">
        <v>5378</v>
      </c>
      <c r="M12" s="22" t="s">
        <v>170</v>
      </c>
      <c r="N12" s="8">
        <v>974</v>
      </c>
      <c r="O12" s="12">
        <v>5389</v>
      </c>
    </row>
    <row r="13" spans="1:15" ht="17.25">
      <c r="A13" s="9" t="s">
        <v>47</v>
      </c>
      <c r="B13" s="8">
        <f>SUM(E5)</f>
        <v>36761</v>
      </c>
      <c r="C13" s="8">
        <f>SUM(F5)</f>
        <v>196745</v>
      </c>
      <c r="D13" s="22" t="s">
        <v>214</v>
      </c>
      <c r="E13" s="8">
        <v>2669</v>
      </c>
      <c r="F13" s="8">
        <v>12431</v>
      </c>
      <c r="G13" s="22" t="s">
        <v>308</v>
      </c>
      <c r="H13" s="35">
        <v>376</v>
      </c>
      <c r="I13" s="8">
        <v>2192</v>
      </c>
      <c r="J13" s="22" t="s">
        <v>29</v>
      </c>
      <c r="K13" s="8">
        <v>1122</v>
      </c>
      <c r="L13" s="34">
        <v>5319</v>
      </c>
      <c r="M13" s="22" t="s">
        <v>62</v>
      </c>
      <c r="N13" s="8">
        <v>1421</v>
      </c>
      <c r="O13" s="12">
        <v>7713</v>
      </c>
    </row>
    <row r="14" spans="1:15" ht="17.25">
      <c r="A14" s="9"/>
      <c r="B14" s="8"/>
      <c r="C14" s="8"/>
      <c r="D14" s="22" t="s">
        <v>215</v>
      </c>
      <c r="E14" s="8">
        <v>1115</v>
      </c>
      <c r="F14" s="8">
        <v>5635</v>
      </c>
      <c r="G14" s="22" t="s">
        <v>249</v>
      </c>
      <c r="H14" s="8">
        <v>733</v>
      </c>
      <c r="I14" s="8">
        <v>4133</v>
      </c>
      <c r="J14" s="22" t="s">
        <v>270</v>
      </c>
      <c r="K14" s="8">
        <v>510</v>
      </c>
      <c r="L14" s="34">
        <v>2727</v>
      </c>
      <c r="M14" s="22" t="s">
        <v>286</v>
      </c>
      <c r="N14" s="8">
        <v>1192</v>
      </c>
      <c r="O14" s="12">
        <v>6069</v>
      </c>
    </row>
    <row r="15" spans="1:15" ht="17.25">
      <c r="A15" s="9" t="s">
        <v>48</v>
      </c>
      <c r="B15" s="8">
        <f>SUM(B38,E38:E52,E55:E56,E60:E66)</f>
        <v>26125</v>
      </c>
      <c r="C15" s="8">
        <f>SUM(C38,F38:F52,F55:F56,F60:F66)</f>
        <v>153461</v>
      </c>
      <c r="D15" s="22" t="s">
        <v>216</v>
      </c>
      <c r="E15" s="8">
        <v>597</v>
      </c>
      <c r="F15" s="8">
        <v>3488</v>
      </c>
      <c r="G15" s="22" t="s">
        <v>250</v>
      </c>
      <c r="H15" s="8">
        <v>712</v>
      </c>
      <c r="I15" s="8">
        <v>3919</v>
      </c>
      <c r="J15" s="22" t="s">
        <v>147</v>
      </c>
      <c r="K15" s="8">
        <v>509</v>
      </c>
      <c r="L15" s="34">
        <v>2864</v>
      </c>
      <c r="M15" s="22" t="s">
        <v>287</v>
      </c>
      <c r="N15" s="8">
        <v>865</v>
      </c>
      <c r="O15" s="12">
        <v>5088</v>
      </c>
    </row>
    <row r="16" spans="1:15" ht="17.25">
      <c r="A16" s="9" t="s">
        <v>49</v>
      </c>
      <c r="B16" s="8">
        <f>SUM(B30,E68)</f>
        <v>24972</v>
      </c>
      <c r="C16" s="8">
        <f>SUM(C30,F68)</f>
        <v>133827</v>
      </c>
      <c r="D16" s="22" t="s">
        <v>13</v>
      </c>
      <c r="E16" s="8">
        <v>1158</v>
      </c>
      <c r="F16" s="8">
        <v>6321</v>
      </c>
      <c r="G16" s="22" t="s">
        <v>251</v>
      </c>
      <c r="H16" s="8">
        <v>753</v>
      </c>
      <c r="I16" s="8">
        <v>4612</v>
      </c>
      <c r="J16" s="22" t="s">
        <v>271</v>
      </c>
      <c r="K16" s="8">
        <v>665</v>
      </c>
      <c r="L16" s="34">
        <v>3727</v>
      </c>
      <c r="M16" s="22" t="s">
        <v>288</v>
      </c>
      <c r="N16" s="8">
        <v>773</v>
      </c>
      <c r="O16" s="12">
        <v>4572</v>
      </c>
    </row>
    <row r="17" spans="1:15" ht="17.25">
      <c r="A17" s="9" t="s">
        <v>50</v>
      </c>
      <c r="B17" s="8">
        <f>SUM(E53:E54,E57:E59,H5)</f>
        <v>17252</v>
      </c>
      <c r="C17" s="8">
        <f>SUM(F53:F54,F57:F59,I5)</f>
        <v>97730</v>
      </c>
      <c r="D17" s="22" t="s">
        <v>37</v>
      </c>
      <c r="E17" s="8">
        <v>3856</v>
      </c>
      <c r="F17" s="8">
        <v>20349</v>
      </c>
      <c r="G17" s="22" t="s">
        <v>252</v>
      </c>
      <c r="H17" s="8">
        <v>554</v>
      </c>
      <c r="I17" s="8">
        <v>3262</v>
      </c>
      <c r="J17" s="27" t="s">
        <v>272</v>
      </c>
      <c r="K17" s="8">
        <v>731</v>
      </c>
      <c r="L17" s="34">
        <v>4019</v>
      </c>
      <c r="M17" s="22" t="s">
        <v>171</v>
      </c>
      <c r="N17" s="8">
        <v>622</v>
      </c>
      <c r="O17" s="12">
        <v>3356</v>
      </c>
    </row>
    <row r="18" spans="1:15" ht="17.25">
      <c r="A18" s="9" t="s">
        <v>302</v>
      </c>
      <c r="B18" s="8">
        <f>SUM(H25)</f>
        <v>29686</v>
      </c>
      <c r="C18" s="8">
        <f>SUM(I25)</f>
        <v>164661</v>
      </c>
      <c r="D18" s="22" t="s">
        <v>39</v>
      </c>
      <c r="E18" s="8">
        <v>2313</v>
      </c>
      <c r="F18" s="8">
        <v>13122</v>
      </c>
      <c r="G18" s="22" t="s">
        <v>253</v>
      </c>
      <c r="H18" s="8">
        <v>1112</v>
      </c>
      <c r="I18" s="8">
        <v>6349</v>
      </c>
      <c r="J18" s="27" t="s">
        <v>273</v>
      </c>
      <c r="K18" s="8">
        <v>834</v>
      </c>
      <c r="L18" s="34">
        <v>4353</v>
      </c>
      <c r="M18" s="22" t="s">
        <v>172</v>
      </c>
      <c r="N18" s="8">
        <v>819</v>
      </c>
      <c r="O18" s="12">
        <v>4384</v>
      </c>
    </row>
    <row r="19" spans="1:15" ht="17.25">
      <c r="A19" s="9" t="s">
        <v>51</v>
      </c>
      <c r="B19" s="8">
        <f>SUM(B39,H52)</f>
        <v>21584</v>
      </c>
      <c r="C19" s="8">
        <f>SUM(C39,I52)</f>
        <v>118842</v>
      </c>
      <c r="D19" s="22" t="s">
        <v>217</v>
      </c>
      <c r="E19" s="8">
        <v>1030</v>
      </c>
      <c r="F19" s="8">
        <v>5451</v>
      </c>
      <c r="G19" s="22" t="s">
        <v>254</v>
      </c>
      <c r="H19" s="8">
        <v>701</v>
      </c>
      <c r="I19" s="8">
        <v>4188</v>
      </c>
      <c r="J19" s="27" t="s">
        <v>171</v>
      </c>
      <c r="K19" s="8">
        <v>620</v>
      </c>
      <c r="L19" s="34">
        <v>3604</v>
      </c>
      <c r="M19" s="22" t="s">
        <v>289</v>
      </c>
      <c r="N19" s="8">
        <v>450</v>
      </c>
      <c r="O19" s="12">
        <v>2552</v>
      </c>
    </row>
    <row r="20" spans="1:15" ht="17.25">
      <c r="A20" s="9"/>
      <c r="B20" s="8"/>
      <c r="C20" s="8"/>
      <c r="D20" s="22" t="s">
        <v>104</v>
      </c>
      <c r="E20" s="8">
        <v>849</v>
      </c>
      <c r="F20" s="8">
        <v>4762</v>
      </c>
      <c r="G20" s="22" t="s">
        <v>138</v>
      </c>
      <c r="H20" s="8">
        <v>442</v>
      </c>
      <c r="I20" s="8">
        <v>2691</v>
      </c>
      <c r="J20" s="22" t="s">
        <v>148</v>
      </c>
      <c r="K20" s="8">
        <v>927</v>
      </c>
      <c r="L20" s="34">
        <v>5261</v>
      </c>
      <c r="M20" s="22" t="s">
        <v>59</v>
      </c>
      <c r="N20" s="8">
        <v>1599</v>
      </c>
      <c r="O20" s="12">
        <v>8378</v>
      </c>
    </row>
    <row r="21" spans="1:15" ht="17.25">
      <c r="A21" s="9" t="s">
        <v>52</v>
      </c>
      <c r="B21" s="8">
        <f>SUM(K5)</f>
        <v>21920</v>
      </c>
      <c r="C21" s="8">
        <f>SUM(L5)</f>
        <v>116647</v>
      </c>
      <c r="D21" s="22" t="s">
        <v>105</v>
      </c>
      <c r="E21" s="8">
        <v>654</v>
      </c>
      <c r="F21" s="8">
        <v>3708</v>
      </c>
      <c r="G21" s="22" t="s">
        <v>255</v>
      </c>
      <c r="H21" s="8">
        <v>382</v>
      </c>
      <c r="I21" s="8">
        <v>2028</v>
      </c>
      <c r="J21" s="22" t="s">
        <v>149</v>
      </c>
      <c r="K21" s="8">
        <v>634</v>
      </c>
      <c r="L21" s="34">
        <v>3678</v>
      </c>
      <c r="M21" s="22" t="s">
        <v>173</v>
      </c>
      <c r="N21" s="8">
        <v>543</v>
      </c>
      <c r="O21" s="12">
        <v>2992</v>
      </c>
    </row>
    <row r="22" spans="1:15" ht="17.25">
      <c r="A22" s="9" t="s">
        <v>70</v>
      </c>
      <c r="B22" s="8">
        <f>SUM(N39)</f>
        <v>17809</v>
      </c>
      <c r="C22" s="8">
        <f>SUM(O39)</f>
        <v>98703</v>
      </c>
      <c r="D22" s="22" t="s">
        <v>218</v>
      </c>
      <c r="E22" s="8">
        <v>754</v>
      </c>
      <c r="F22" s="8">
        <v>4434</v>
      </c>
      <c r="G22" s="22" t="s">
        <v>256</v>
      </c>
      <c r="H22" s="8">
        <v>356</v>
      </c>
      <c r="I22" s="8">
        <v>2089</v>
      </c>
      <c r="J22" s="22" t="s">
        <v>30</v>
      </c>
      <c r="K22" s="8">
        <v>1325</v>
      </c>
      <c r="L22" s="34">
        <v>8577</v>
      </c>
      <c r="M22" s="22" t="s">
        <v>174</v>
      </c>
      <c r="N22" s="8">
        <v>630</v>
      </c>
      <c r="O22" s="12">
        <v>3692</v>
      </c>
    </row>
    <row r="23" spans="1:15" ht="17.25">
      <c r="A23" s="9" t="s">
        <v>54</v>
      </c>
      <c r="B23" s="8">
        <f>SUM(B35,N5)</f>
        <v>34893</v>
      </c>
      <c r="C23" s="8">
        <f>SUM(C35,O5)</f>
        <v>185701</v>
      </c>
      <c r="D23" s="22" t="s">
        <v>67</v>
      </c>
      <c r="E23" s="8">
        <v>1064</v>
      </c>
      <c r="F23" s="8">
        <v>4294</v>
      </c>
      <c r="G23" s="22" t="s">
        <v>257</v>
      </c>
      <c r="H23" s="8">
        <v>616</v>
      </c>
      <c r="I23" s="8">
        <v>3542</v>
      </c>
      <c r="J23" s="22" t="s">
        <v>150</v>
      </c>
      <c r="K23" s="8">
        <v>958</v>
      </c>
      <c r="L23" s="34">
        <v>4733</v>
      </c>
      <c r="M23" s="22" t="s">
        <v>175</v>
      </c>
      <c r="N23" s="8">
        <v>536</v>
      </c>
      <c r="O23" s="12">
        <v>3053</v>
      </c>
    </row>
    <row r="24" spans="1:15" ht="17.25">
      <c r="A24" s="9" t="s">
        <v>53</v>
      </c>
      <c r="B24" s="8">
        <f>SUM(B33,K29:K53)</f>
        <v>30433</v>
      </c>
      <c r="C24" s="8">
        <f>SUM(C33,L29:L53)</f>
        <v>149318</v>
      </c>
      <c r="D24" s="22" t="s">
        <v>219</v>
      </c>
      <c r="E24" s="8">
        <v>1001</v>
      </c>
      <c r="F24" s="8">
        <v>5357</v>
      </c>
      <c r="G24" s="10"/>
      <c r="H24" s="8"/>
      <c r="I24" s="8"/>
      <c r="J24" s="22" t="s">
        <v>31</v>
      </c>
      <c r="K24" s="8">
        <v>2286</v>
      </c>
      <c r="L24" s="34">
        <v>11499</v>
      </c>
      <c r="M24" s="22" t="s">
        <v>176</v>
      </c>
      <c r="N24" s="8">
        <v>367</v>
      </c>
      <c r="O24" s="12">
        <v>2154</v>
      </c>
    </row>
    <row r="25" spans="1:15" ht="17.25">
      <c r="A25" s="9" t="s">
        <v>55</v>
      </c>
      <c r="B25" s="8">
        <f>SUM(K54:K65)</f>
        <v>9619</v>
      </c>
      <c r="C25" s="8">
        <f>SUM(L54:L65)</f>
        <v>48168</v>
      </c>
      <c r="D25" s="22" t="s">
        <v>220</v>
      </c>
      <c r="E25" s="8">
        <v>484</v>
      </c>
      <c r="F25" s="8">
        <v>4529</v>
      </c>
      <c r="G25" s="23" t="s">
        <v>21</v>
      </c>
      <c r="H25" s="5">
        <f>SUM(H26:H50)</f>
        <v>29686</v>
      </c>
      <c r="I25" s="5">
        <f>SUM(I26:I50)</f>
        <v>164661</v>
      </c>
      <c r="J25" s="22" t="s">
        <v>151</v>
      </c>
      <c r="K25" s="8">
        <v>1003</v>
      </c>
      <c r="L25" s="34">
        <v>5480</v>
      </c>
      <c r="M25" s="22" t="s">
        <v>290</v>
      </c>
      <c r="N25" s="8">
        <v>512</v>
      </c>
      <c r="O25" s="12">
        <v>2907</v>
      </c>
    </row>
    <row r="26" spans="1:15" ht="17.25">
      <c r="A26" s="9"/>
      <c r="B26" s="8"/>
      <c r="C26" s="8"/>
      <c r="D26" s="22" t="s">
        <v>221</v>
      </c>
      <c r="E26" s="8">
        <v>1033</v>
      </c>
      <c r="F26" s="8">
        <v>5330</v>
      </c>
      <c r="G26" s="22" t="s">
        <v>262</v>
      </c>
      <c r="H26" s="8">
        <f>2520+539+332+475+601+827</f>
        <v>5294</v>
      </c>
      <c r="I26" s="8">
        <f>13191+3172+2581+1923+3523+4860</f>
        <v>29250</v>
      </c>
      <c r="J26" s="22" t="s">
        <v>71</v>
      </c>
      <c r="K26" s="8">
        <f>861+557</f>
        <v>1418</v>
      </c>
      <c r="L26" s="34">
        <f>4062+3078</f>
        <v>7140</v>
      </c>
      <c r="M26" s="22" t="s">
        <v>291</v>
      </c>
      <c r="N26" s="8">
        <v>463</v>
      </c>
      <c r="O26" s="12">
        <v>2803</v>
      </c>
    </row>
    <row r="27" spans="1:15" ht="17.25">
      <c r="A27" s="9" t="s">
        <v>56</v>
      </c>
      <c r="B27" s="8">
        <f>SUM(B32,B49:B52,B58)</f>
        <v>31809</v>
      </c>
      <c r="C27" s="8">
        <f>SUM(C32,C49:C52,C58)</f>
        <v>153009</v>
      </c>
      <c r="D27" s="22" t="s">
        <v>14</v>
      </c>
      <c r="E27" s="8">
        <v>1002</v>
      </c>
      <c r="F27" s="8">
        <v>5596</v>
      </c>
      <c r="G27" s="22" t="s">
        <v>309</v>
      </c>
      <c r="H27" s="8">
        <v>434</v>
      </c>
      <c r="I27" s="8">
        <v>2549</v>
      </c>
      <c r="J27" s="22"/>
      <c r="K27" s="8"/>
      <c r="L27" s="34"/>
      <c r="M27" s="22" t="s">
        <v>177</v>
      </c>
      <c r="N27" s="8">
        <v>504</v>
      </c>
      <c r="O27" s="12">
        <v>2952</v>
      </c>
    </row>
    <row r="28" spans="1:15" ht="17.25">
      <c r="A28" s="7" t="s">
        <v>304</v>
      </c>
      <c r="B28" s="8"/>
      <c r="C28" s="8"/>
      <c r="D28" s="22" t="s">
        <v>106</v>
      </c>
      <c r="E28" s="8">
        <v>491</v>
      </c>
      <c r="F28" s="8">
        <v>2898</v>
      </c>
      <c r="G28" s="22" t="s">
        <v>63</v>
      </c>
      <c r="H28" s="8">
        <v>1300</v>
      </c>
      <c r="I28" s="8">
        <v>6765</v>
      </c>
      <c r="J28" s="23" t="s">
        <v>32</v>
      </c>
      <c r="K28" s="5">
        <f>SUM(K29:K58,K59:K65)</f>
        <v>31100</v>
      </c>
      <c r="L28" s="5">
        <f>SUM(L29:L58,L59:L65)</f>
        <v>158793</v>
      </c>
      <c r="M28" s="22" t="s">
        <v>178</v>
      </c>
      <c r="N28" s="8">
        <v>1155</v>
      </c>
      <c r="O28" s="12">
        <v>6703</v>
      </c>
    </row>
    <row r="29" spans="1:15" ht="17.25">
      <c r="A29" s="9" t="s">
        <v>197</v>
      </c>
      <c r="B29" s="8">
        <v>32138</v>
      </c>
      <c r="C29" s="8">
        <v>141836</v>
      </c>
      <c r="D29" s="22" t="s">
        <v>107</v>
      </c>
      <c r="E29" s="8">
        <v>1256</v>
      </c>
      <c r="F29" s="8">
        <v>6768</v>
      </c>
      <c r="G29" s="22" t="s">
        <v>264</v>
      </c>
      <c r="H29" s="8">
        <f>1879+151</f>
        <v>2030</v>
      </c>
      <c r="I29" s="8">
        <f>10099+920</f>
        <v>11019</v>
      </c>
      <c r="J29" s="22" t="s">
        <v>274</v>
      </c>
      <c r="K29" s="8">
        <v>916</v>
      </c>
      <c r="L29" s="34">
        <v>4937</v>
      </c>
      <c r="M29" s="22" t="s">
        <v>60</v>
      </c>
      <c r="N29" s="8">
        <v>1340</v>
      </c>
      <c r="O29" s="12">
        <v>7241</v>
      </c>
    </row>
    <row r="30" spans="1:15" ht="17.25">
      <c r="A30" s="9" t="s">
        <v>79</v>
      </c>
      <c r="B30" s="8">
        <v>15016</v>
      </c>
      <c r="C30" s="8">
        <v>75806</v>
      </c>
      <c r="D30" s="22" t="s">
        <v>222</v>
      </c>
      <c r="E30" s="8">
        <v>674</v>
      </c>
      <c r="F30" s="8">
        <v>3720</v>
      </c>
      <c r="G30" s="22" t="s">
        <v>305</v>
      </c>
      <c r="H30" s="8">
        <v>668</v>
      </c>
      <c r="I30" s="8">
        <v>3908</v>
      </c>
      <c r="J30" s="22" t="s">
        <v>275</v>
      </c>
      <c r="K30" s="8">
        <v>703</v>
      </c>
      <c r="L30" s="34">
        <v>3794</v>
      </c>
      <c r="M30" s="22" t="s">
        <v>179</v>
      </c>
      <c r="N30" s="8">
        <v>1908</v>
      </c>
      <c r="O30" s="12">
        <v>10204</v>
      </c>
    </row>
    <row r="31" spans="1:15" ht="17.25">
      <c r="A31" s="9" t="s">
        <v>80</v>
      </c>
      <c r="B31" s="8">
        <v>26073</v>
      </c>
      <c r="C31" s="8">
        <v>110296</v>
      </c>
      <c r="D31" s="22" t="s">
        <v>223</v>
      </c>
      <c r="E31" s="8">
        <v>786</v>
      </c>
      <c r="F31" s="8">
        <v>4482</v>
      </c>
      <c r="G31" s="22" t="s">
        <v>258</v>
      </c>
      <c r="H31" s="8">
        <v>707</v>
      </c>
      <c r="I31" s="8">
        <v>4239</v>
      </c>
      <c r="J31" s="22" t="s">
        <v>276</v>
      </c>
      <c r="K31" s="8">
        <v>630</v>
      </c>
      <c r="L31" s="34">
        <v>3206</v>
      </c>
      <c r="M31" s="24" t="s">
        <v>180</v>
      </c>
      <c r="N31" s="8">
        <v>886</v>
      </c>
      <c r="O31" s="12">
        <v>4553</v>
      </c>
    </row>
    <row r="32" spans="1:15" ht="17.25">
      <c r="A32" s="9" t="s">
        <v>4</v>
      </c>
      <c r="B32" s="8">
        <f>18681+3053</f>
        <v>21734</v>
      </c>
      <c r="C32" s="8">
        <f>89098+14256</f>
        <v>103354</v>
      </c>
      <c r="D32" s="22" t="s">
        <v>224</v>
      </c>
      <c r="E32" s="8">
        <v>912</v>
      </c>
      <c r="F32" s="8">
        <v>4906</v>
      </c>
      <c r="G32" s="22" t="s">
        <v>259</v>
      </c>
      <c r="H32" s="8">
        <v>1666</v>
      </c>
      <c r="I32" s="8">
        <v>9451</v>
      </c>
      <c r="J32" s="22" t="s">
        <v>277</v>
      </c>
      <c r="K32" s="8">
        <v>741</v>
      </c>
      <c r="L32" s="34">
        <v>3462</v>
      </c>
      <c r="M32" s="22" t="s">
        <v>181</v>
      </c>
      <c r="N32" s="8">
        <v>1022</v>
      </c>
      <c r="O32" s="12">
        <v>4898</v>
      </c>
    </row>
    <row r="33" spans="1:15" ht="17.25">
      <c r="A33" s="9" t="s">
        <v>5</v>
      </c>
      <c r="B33" s="8">
        <v>8952</v>
      </c>
      <c r="C33" s="8">
        <v>38693</v>
      </c>
      <c r="D33" s="22" t="s">
        <v>167</v>
      </c>
      <c r="E33" s="8">
        <v>473</v>
      </c>
      <c r="F33" s="8">
        <v>2846</v>
      </c>
      <c r="G33" s="22" t="s">
        <v>124</v>
      </c>
      <c r="H33" s="8">
        <v>1342</v>
      </c>
      <c r="I33" s="8">
        <v>7425</v>
      </c>
      <c r="J33" s="22" t="s">
        <v>278</v>
      </c>
      <c r="K33" s="8">
        <v>801</v>
      </c>
      <c r="L33" s="34">
        <v>4436</v>
      </c>
      <c r="M33" s="22" t="s">
        <v>182</v>
      </c>
      <c r="N33" s="8">
        <v>735</v>
      </c>
      <c r="O33" s="12">
        <v>4033</v>
      </c>
    </row>
    <row r="34" spans="1:15" ht="17.25">
      <c r="A34" s="9"/>
      <c r="B34" s="8"/>
      <c r="C34" s="8"/>
      <c r="D34" s="22" t="s">
        <v>225</v>
      </c>
      <c r="E34" s="8">
        <v>2954</v>
      </c>
      <c r="F34" s="8">
        <v>13733</v>
      </c>
      <c r="G34" s="22" t="s">
        <v>125</v>
      </c>
      <c r="H34" s="8">
        <v>2213</v>
      </c>
      <c r="I34" s="8">
        <v>11638</v>
      </c>
      <c r="J34" s="22" t="s">
        <v>279</v>
      </c>
      <c r="K34" s="8">
        <v>572</v>
      </c>
      <c r="L34" s="34">
        <v>2981</v>
      </c>
      <c r="M34" s="22" t="s">
        <v>183</v>
      </c>
      <c r="N34" s="8">
        <v>379</v>
      </c>
      <c r="O34" s="12">
        <v>2040</v>
      </c>
    </row>
    <row r="35" spans="1:15" ht="17.25">
      <c r="A35" s="9" t="s">
        <v>6</v>
      </c>
      <c r="B35" s="8">
        <v>8121</v>
      </c>
      <c r="C35" s="8">
        <v>38485</v>
      </c>
      <c r="D35" s="22" t="s">
        <v>226</v>
      </c>
      <c r="E35" s="8">
        <v>1907</v>
      </c>
      <c r="F35" s="8">
        <v>9563</v>
      </c>
      <c r="G35" s="22" t="s">
        <v>126</v>
      </c>
      <c r="H35" s="8">
        <v>951</v>
      </c>
      <c r="I35" s="8">
        <v>5471</v>
      </c>
      <c r="J35" s="22" t="s">
        <v>280</v>
      </c>
      <c r="K35" s="8">
        <v>500</v>
      </c>
      <c r="L35" s="34">
        <v>2657</v>
      </c>
      <c r="M35" s="22" t="s">
        <v>184</v>
      </c>
      <c r="N35" s="8">
        <v>535</v>
      </c>
      <c r="O35" s="12">
        <v>2831</v>
      </c>
    </row>
    <row r="36" spans="1:15" ht="17.25">
      <c r="A36" s="9" t="s">
        <v>7</v>
      </c>
      <c r="B36" s="8">
        <v>11920</v>
      </c>
      <c r="C36" s="8">
        <v>57294</v>
      </c>
      <c r="D36" s="22"/>
      <c r="E36" s="8"/>
      <c r="F36" s="8"/>
      <c r="G36" s="22" t="s">
        <v>263</v>
      </c>
      <c r="H36" s="8">
        <f>1069+136</f>
        <v>1205</v>
      </c>
      <c r="I36" s="8">
        <f>5702+633</f>
        <v>6335</v>
      </c>
      <c r="J36" s="22" t="s">
        <v>152</v>
      </c>
      <c r="K36" s="8">
        <v>375</v>
      </c>
      <c r="L36" s="34">
        <v>2034</v>
      </c>
      <c r="M36" s="22" t="s">
        <v>185</v>
      </c>
      <c r="N36" s="8">
        <v>735</v>
      </c>
      <c r="O36" s="12">
        <v>3815</v>
      </c>
    </row>
    <row r="37" spans="1:15" ht="17.25">
      <c r="A37" s="9" t="s">
        <v>76</v>
      </c>
      <c r="B37" s="8">
        <v>7847</v>
      </c>
      <c r="C37" s="8">
        <v>40204</v>
      </c>
      <c r="D37" s="23" t="s">
        <v>15</v>
      </c>
      <c r="E37" s="5">
        <f>SUM(E38:E66)</f>
        <v>23544</v>
      </c>
      <c r="F37" s="5">
        <f>SUM(F38:F66)</f>
        <v>140926</v>
      </c>
      <c r="G37" s="22" t="s">
        <v>127</v>
      </c>
      <c r="H37" s="8">
        <v>902</v>
      </c>
      <c r="I37" s="8">
        <v>5082</v>
      </c>
      <c r="J37" s="22" t="s">
        <v>33</v>
      </c>
      <c r="K37" s="8">
        <v>1326</v>
      </c>
      <c r="L37" s="34">
        <v>6525</v>
      </c>
      <c r="M37" s="22" t="s">
        <v>186</v>
      </c>
      <c r="N37" s="8">
        <v>570</v>
      </c>
      <c r="O37" s="12">
        <v>2785</v>
      </c>
    </row>
    <row r="38" spans="1:15" ht="17.25">
      <c r="A38" s="9" t="s">
        <v>8</v>
      </c>
      <c r="B38" s="8">
        <v>7259</v>
      </c>
      <c r="C38" s="8">
        <v>40088</v>
      </c>
      <c r="D38" s="22" t="s">
        <v>301</v>
      </c>
      <c r="E38" s="8">
        <v>547</v>
      </c>
      <c r="F38" s="8">
        <v>3010</v>
      </c>
      <c r="G38" s="22" t="s">
        <v>260</v>
      </c>
      <c r="H38" s="8">
        <v>464</v>
      </c>
      <c r="I38" s="8">
        <v>2709</v>
      </c>
      <c r="J38" s="22" t="s">
        <v>153</v>
      </c>
      <c r="K38" s="8">
        <v>1110</v>
      </c>
      <c r="L38" s="34">
        <v>5499</v>
      </c>
      <c r="M38" s="10"/>
      <c r="N38" s="10"/>
      <c r="O38" s="25"/>
    </row>
    <row r="39" spans="1:15" ht="17.25">
      <c r="A39" s="9" t="s">
        <v>9</v>
      </c>
      <c r="B39" s="8">
        <v>6260</v>
      </c>
      <c r="C39" s="8">
        <v>33034</v>
      </c>
      <c r="D39" s="22" t="s">
        <v>108</v>
      </c>
      <c r="E39" s="8">
        <v>504</v>
      </c>
      <c r="F39" s="8">
        <v>2867</v>
      </c>
      <c r="G39" s="22" t="s">
        <v>261</v>
      </c>
      <c r="H39" s="8">
        <v>725</v>
      </c>
      <c r="I39" s="8">
        <v>4473</v>
      </c>
      <c r="J39" s="22" t="s">
        <v>72</v>
      </c>
      <c r="K39" s="8">
        <v>1289</v>
      </c>
      <c r="L39" s="34">
        <v>6584</v>
      </c>
      <c r="M39" s="23" t="s">
        <v>66</v>
      </c>
      <c r="N39" s="17">
        <f>SUM(N40:N60)</f>
        <v>17809</v>
      </c>
      <c r="O39" s="26">
        <f>SUM(O40:O60)</f>
        <v>98703</v>
      </c>
    </row>
    <row r="40" spans="1:15" ht="17.25">
      <c r="A40" s="9"/>
      <c r="B40" s="8"/>
      <c r="C40" s="8"/>
      <c r="D40" s="22" t="s">
        <v>109</v>
      </c>
      <c r="E40" s="8">
        <v>385</v>
      </c>
      <c r="F40" s="8">
        <v>2218</v>
      </c>
      <c r="G40" s="22" t="s">
        <v>128</v>
      </c>
      <c r="H40" s="8">
        <v>1035</v>
      </c>
      <c r="I40" s="8">
        <v>5656</v>
      </c>
      <c r="J40" s="22" t="s">
        <v>73</v>
      </c>
      <c r="K40" s="8">
        <v>1481</v>
      </c>
      <c r="L40" s="34">
        <v>7347</v>
      </c>
      <c r="M40" s="10" t="s">
        <v>187</v>
      </c>
      <c r="N40" s="18">
        <v>1298</v>
      </c>
      <c r="O40" s="12">
        <v>6725</v>
      </c>
    </row>
    <row r="41" spans="1:15" ht="17.25">
      <c r="A41" s="7" t="s">
        <v>65</v>
      </c>
      <c r="B41" s="5">
        <f>SUM(B42:B52)</f>
        <v>17583</v>
      </c>
      <c r="C41" s="5">
        <f>SUM(C42:C52)</f>
        <v>89897</v>
      </c>
      <c r="D41" s="22" t="s">
        <v>16</v>
      </c>
      <c r="E41" s="8">
        <v>646</v>
      </c>
      <c r="F41" s="8">
        <v>3554</v>
      </c>
      <c r="G41" s="22" t="s">
        <v>22</v>
      </c>
      <c r="H41" s="8">
        <v>1067</v>
      </c>
      <c r="I41" s="8">
        <v>5889</v>
      </c>
      <c r="J41" s="22" t="s">
        <v>154</v>
      </c>
      <c r="K41" s="8">
        <v>463</v>
      </c>
      <c r="L41" s="34">
        <v>2547</v>
      </c>
      <c r="M41" s="10" t="s">
        <v>85</v>
      </c>
      <c r="N41" s="18">
        <v>2166</v>
      </c>
      <c r="O41" s="12">
        <v>11624</v>
      </c>
    </row>
    <row r="42" spans="1:15" ht="17.25">
      <c r="A42" s="14" t="s">
        <v>90</v>
      </c>
      <c r="B42" s="15">
        <v>1065</v>
      </c>
      <c r="C42" s="8">
        <v>5780</v>
      </c>
      <c r="D42" s="22" t="s">
        <v>110</v>
      </c>
      <c r="E42" s="8">
        <v>462</v>
      </c>
      <c r="F42" s="8">
        <v>2746</v>
      </c>
      <c r="G42" s="22" t="s">
        <v>129</v>
      </c>
      <c r="H42" s="8">
        <v>608</v>
      </c>
      <c r="I42" s="8">
        <v>3464</v>
      </c>
      <c r="J42" s="22" t="s">
        <v>311</v>
      </c>
      <c r="K42" s="8">
        <v>725</v>
      </c>
      <c r="L42" s="34">
        <v>3813</v>
      </c>
      <c r="M42" s="10" t="s">
        <v>188</v>
      </c>
      <c r="N42" s="18">
        <v>835</v>
      </c>
      <c r="O42" s="12">
        <v>4925</v>
      </c>
    </row>
    <row r="43" spans="1:15" ht="17.25">
      <c r="A43" s="14" t="s">
        <v>91</v>
      </c>
      <c r="B43" s="15">
        <v>417</v>
      </c>
      <c r="C43" s="8">
        <v>2550</v>
      </c>
      <c r="D43" s="22" t="s">
        <v>111</v>
      </c>
      <c r="E43" s="8">
        <v>420</v>
      </c>
      <c r="F43" s="8">
        <v>2347</v>
      </c>
      <c r="G43" s="22" t="s">
        <v>130</v>
      </c>
      <c r="H43" s="8">
        <v>672</v>
      </c>
      <c r="I43" s="8">
        <v>3695</v>
      </c>
      <c r="J43" s="22" t="s">
        <v>34</v>
      </c>
      <c r="K43" s="8">
        <f>336+491+394</f>
        <v>1221</v>
      </c>
      <c r="L43" s="34">
        <f>1795+2534+2041</f>
        <v>6370</v>
      </c>
      <c r="M43" s="10" t="s">
        <v>69</v>
      </c>
      <c r="N43" s="18">
        <v>1827</v>
      </c>
      <c r="O43" s="12">
        <v>9184</v>
      </c>
    </row>
    <row r="44" spans="1:15" ht="17.25">
      <c r="A44" s="14" t="s">
        <v>92</v>
      </c>
      <c r="B44" s="15">
        <v>1331</v>
      </c>
      <c r="C44" s="8">
        <v>7437</v>
      </c>
      <c r="D44" s="22" t="s">
        <v>112</v>
      </c>
      <c r="E44" s="8">
        <v>812</v>
      </c>
      <c r="F44" s="8">
        <v>5117</v>
      </c>
      <c r="G44" s="22" t="s">
        <v>23</v>
      </c>
      <c r="H44" s="8">
        <v>1042</v>
      </c>
      <c r="I44" s="8">
        <v>5336</v>
      </c>
      <c r="J44" s="22" t="s">
        <v>35</v>
      </c>
      <c r="K44" s="8">
        <v>1186</v>
      </c>
      <c r="L44" s="34">
        <v>6035</v>
      </c>
      <c r="M44" s="10" t="s">
        <v>151</v>
      </c>
      <c r="N44" s="18">
        <v>593</v>
      </c>
      <c r="O44" s="12">
        <v>3447</v>
      </c>
    </row>
    <row r="45" spans="1:15" ht="17.25">
      <c r="A45" s="14" t="s">
        <v>93</v>
      </c>
      <c r="B45" s="15">
        <v>910</v>
      </c>
      <c r="C45" s="8">
        <v>5361</v>
      </c>
      <c r="D45" s="22" t="s">
        <v>113</v>
      </c>
      <c r="E45" s="8">
        <v>923</v>
      </c>
      <c r="F45" s="8">
        <v>5696</v>
      </c>
      <c r="G45" s="22" t="s">
        <v>306</v>
      </c>
      <c r="H45" s="8">
        <v>1034</v>
      </c>
      <c r="I45" s="8">
        <v>5881</v>
      </c>
      <c r="J45" s="22" t="s">
        <v>281</v>
      </c>
      <c r="K45" s="8">
        <v>690</v>
      </c>
      <c r="L45" s="34">
        <v>3930</v>
      </c>
      <c r="M45" s="10" t="s">
        <v>86</v>
      </c>
      <c r="N45" s="18">
        <v>596</v>
      </c>
      <c r="O45" s="12">
        <v>3657</v>
      </c>
    </row>
    <row r="46" spans="1:15" ht="17.25">
      <c r="A46" s="14" t="s">
        <v>94</v>
      </c>
      <c r="B46" s="15">
        <v>767</v>
      </c>
      <c r="C46" s="8">
        <v>4593</v>
      </c>
      <c r="D46" s="22" t="s">
        <v>114</v>
      </c>
      <c r="E46" s="8">
        <v>1087</v>
      </c>
      <c r="F46" s="8">
        <v>6503</v>
      </c>
      <c r="G46" s="22" t="s">
        <v>82</v>
      </c>
      <c r="H46" s="8">
        <v>532</v>
      </c>
      <c r="I46" s="8">
        <v>2977</v>
      </c>
      <c r="J46" s="22" t="s">
        <v>36</v>
      </c>
      <c r="K46" s="8">
        <v>1948</v>
      </c>
      <c r="L46" s="34">
        <v>9364</v>
      </c>
      <c r="M46" s="10" t="s">
        <v>189</v>
      </c>
      <c r="N46" s="18">
        <v>702</v>
      </c>
      <c r="O46" s="12">
        <v>3709</v>
      </c>
    </row>
    <row r="47" spans="1:15" ht="17.25">
      <c r="A47" s="14" t="s">
        <v>198</v>
      </c>
      <c r="B47" s="15">
        <v>960</v>
      </c>
      <c r="C47" s="8">
        <v>5579</v>
      </c>
      <c r="D47" s="22" t="s">
        <v>115</v>
      </c>
      <c r="E47" s="8">
        <v>437</v>
      </c>
      <c r="F47" s="8">
        <v>2590</v>
      </c>
      <c r="G47" s="22" t="s">
        <v>24</v>
      </c>
      <c r="H47" s="8">
        <v>1276</v>
      </c>
      <c r="I47" s="8">
        <v>6521</v>
      </c>
      <c r="J47" s="22" t="s">
        <v>282</v>
      </c>
      <c r="K47" s="8">
        <v>666</v>
      </c>
      <c r="L47" s="34">
        <v>3485</v>
      </c>
      <c r="M47" s="10" t="s">
        <v>190</v>
      </c>
      <c r="N47" s="18">
        <v>810</v>
      </c>
      <c r="O47" s="12">
        <v>4976</v>
      </c>
    </row>
    <row r="48" spans="1:15" ht="17.25">
      <c r="A48" s="9" t="s">
        <v>199</v>
      </c>
      <c r="B48" s="8">
        <v>3769</v>
      </c>
      <c r="C48" s="8">
        <v>18458</v>
      </c>
      <c r="D48" s="22" t="s">
        <v>116</v>
      </c>
      <c r="E48" s="8">
        <v>364</v>
      </c>
      <c r="F48" s="8">
        <v>2213</v>
      </c>
      <c r="G48" s="22" t="s">
        <v>101</v>
      </c>
      <c r="H48" s="8">
        <v>1109</v>
      </c>
      <c r="I48" s="8">
        <v>6398</v>
      </c>
      <c r="J48" s="22" t="s">
        <v>283</v>
      </c>
      <c r="K48" s="8">
        <v>804</v>
      </c>
      <c r="L48" s="34">
        <v>4297</v>
      </c>
      <c r="M48" s="10" t="s">
        <v>191</v>
      </c>
      <c r="N48" s="18">
        <v>877</v>
      </c>
      <c r="O48" s="12">
        <v>5020</v>
      </c>
    </row>
    <row r="49" spans="1:15" ht="17.25">
      <c r="A49" s="9" t="s">
        <v>200</v>
      </c>
      <c r="B49" s="8">
        <v>5807</v>
      </c>
      <c r="C49" s="8">
        <v>25058</v>
      </c>
      <c r="D49" s="22" t="s">
        <v>17</v>
      </c>
      <c r="E49" s="8">
        <v>3799</v>
      </c>
      <c r="F49" s="8">
        <v>21454</v>
      </c>
      <c r="G49" s="22" t="s">
        <v>131</v>
      </c>
      <c r="H49" s="8">
        <v>615</v>
      </c>
      <c r="I49" s="8">
        <v>3776</v>
      </c>
      <c r="J49" s="22" t="s">
        <v>155</v>
      </c>
      <c r="K49" s="8">
        <v>583</v>
      </c>
      <c r="L49" s="34">
        <v>3093</v>
      </c>
      <c r="M49" s="10" t="s">
        <v>87</v>
      </c>
      <c r="N49" s="18">
        <v>764</v>
      </c>
      <c r="O49" s="12">
        <v>4510</v>
      </c>
    </row>
    <row r="50" spans="1:15" ht="17.25">
      <c r="A50" s="9" t="s">
        <v>201</v>
      </c>
      <c r="B50" s="8">
        <v>1196</v>
      </c>
      <c r="C50" s="8">
        <v>6622</v>
      </c>
      <c r="D50" s="22" t="s">
        <v>227</v>
      </c>
      <c r="E50" s="8">
        <v>849</v>
      </c>
      <c r="F50" s="8">
        <v>5461</v>
      </c>
      <c r="G50" s="22" t="s">
        <v>132</v>
      </c>
      <c r="H50" s="8">
        <v>795</v>
      </c>
      <c r="I50" s="8">
        <v>4754</v>
      </c>
      <c r="J50" s="22" t="s">
        <v>156</v>
      </c>
      <c r="K50" s="8">
        <v>798</v>
      </c>
      <c r="L50" s="34">
        <v>4181</v>
      </c>
      <c r="M50" s="10" t="s">
        <v>192</v>
      </c>
      <c r="N50" s="18">
        <v>630</v>
      </c>
      <c r="O50" s="12">
        <v>3526</v>
      </c>
    </row>
    <row r="51" spans="1:15" ht="17.25">
      <c r="A51" s="9" t="s">
        <v>202</v>
      </c>
      <c r="B51" s="8">
        <v>704</v>
      </c>
      <c r="C51" s="8">
        <v>4241</v>
      </c>
      <c r="D51" s="22" t="s">
        <v>195</v>
      </c>
      <c r="E51" s="8">
        <v>342</v>
      </c>
      <c r="F51" s="8">
        <v>2322</v>
      </c>
      <c r="G51" s="22"/>
      <c r="H51" s="8"/>
      <c r="I51" s="8"/>
      <c r="J51" s="22" t="s">
        <v>157</v>
      </c>
      <c r="K51" s="8">
        <v>452</v>
      </c>
      <c r="L51" s="34">
        <v>2432</v>
      </c>
      <c r="M51" s="10" t="s">
        <v>193</v>
      </c>
      <c r="N51" s="18">
        <v>797</v>
      </c>
      <c r="O51" s="12">
        <v>4558</v>
      </c>
    </row>
    <row r="52" spans="1:15" ht="17.25">
      <c r="A52" s="9" t="s">
        <v>203</v>
      </c>
      <c r="B52" s="8">
        <v>657</v>
      </c>
      <c r="C52" s="8">
        <v>4218</v>
      </c>
      <c r="D52" s="22" t="s">
        <v>228</v>
      </c>
      <c r="E52" s="8">
        <v>712</v>
      </c>
      <c r="F52" s="8">
        <v>4165</v>
      </c>
      <c r="G52" s="23" t="s">
        <v>25</v>
      </c>
      <c r="H52" s="5">
        <f>SUM(H53:H68)</f>
        <v>15324</v>
      </c>
      <c r="I52" s="5">
        <f>SUM(I53:I68)</f>
        <v>85808</v>
      </c>
      <c r="J52" s="22" t="s">
        <v>84</v>
      </c>
      <c r="K52" s="8">
        <v>647</v>
      </c>
      <c r="L52" s="34">
        <v>3267</v>
      </c>
      <c r="M52" s="10" t="s">
        <v>292</v>
      </c>
      <c r="N52" s="18">
        <v>793</v>
      </c>
      <c r="O52" s="12">
        <v>4605</v>
      </c>
    </row>
    <row r="53" spans="1:15" ht="17.25">
      <c r="A53" s="9"/>
      <c r="B53" s="8"/>
      <c r="C53" s="8"/>
      <c r="D53" s="22" t="s">
        <v>229</v>
      </c>
      <c r="E53" s="8">
        <v>931</v>
      </c>
      <c r="F53" s="8">
        <v>5650</v>
      </c>
      <c r="G53" s="22" t="s">
        <v>266</v>
      </c>
      <c r="H53" s="8">
        <v>721</v>
      </c>
      <c r="I53" s="8">
        <v>3944</v>
      </c>
      <c r="J53" s="22" t="s">
        <v>83</v>
      </c>
      <c r="K53" s="8">
        <v>854</v>
      </c>
      <c r="L53" s="34">
        <v>4349</v>
      </c>
      <c r="M53" s="10" t="s">
        <v>293</v>
      </c>
      <c r="N53" s="18">
        <v>1120</v>
      </c>
      <c r="O53" s="12">
        <v>6105</v>
      </c>
    </row>
    <row r="54" spans="1:15" ht="17.25">
      <c r="A54" s="7" t="s">
        <v>10</v>
      </c>
      <c r="B54" s="5">
        <f>SUM(B55:B74)</f>
        <v>32871</v>
      </c>
      <c r="C54" s="5">
        <f>SUM(C55:C74)</f>
        <v>172960</v>
      </c>
      <c r="D54" s="22" t="s">
        <v>230</v>
      </c>
      <c r="E54" s="8">
        <v>605</v>
      </c>
      <c r="F54" s="8">
        <v>3639</v>
      </c>
      <c r="G54" s="22" t="s">
        <v>26</v>
      </c>
      <c r="H54" s="8">
        <f>1393+505</f>
        <v>1898</v>
      </c>
      <c r="I54" s="8">
        <f>6870+3167</f>
        <v>10037</v>
      </c>
      <c r="J54" s="22" t="s">
        <v>57</v>
      </c>
      <c r="K54" s="8">
        <v>589</v>
      </c>
      <c r="L54" s="34">
        <v>2957</v>
      </c>
      <c r="M54" s="10" t="s">
        <v>294</v>
      </c>
      <c r="N54" s="18">
        <v>431</v>
      </c>
      <c r="O54" s="12">
        <v>2624</v>
      </c>
    </row>
    <row r="55" spans="1:15" ht="17.25">
      <c r="A55" s="9" t="s">
        <v>40</v>
      </c>
      <c r="B55" s="8">
        <v>3176</v>
      </c>
      <c r="C55" s="8">
        <v>15941</v>
      </c>
      <c r="D55" s="22" t="s">
        <v>18</v>
      </c>
      <c r="E55" s="8">
        <v>1136</v>
      </c>
      <c r="F55" s="8">
        <v>6708</v>
      </c>
      <c r="G55" s="22" t="s">
        <v>133</v>
      </c>
      <c r="H55" s="8">
        <v>1045</v>
      </c>
      <c r="I55" s="8">
        <v>6168</v>
      </c>
      <c r="J55" s="22" t="s">
        <v>158</v>
      </c>
      <c r="K55" s="8">
        <v>571</v>
      </c>
      <c r="L55" s="34">
        <v>2852</v>
      </c>
      <c r="M55" s="10" t="s">
        <v>295</v>
      </c>
      <c r="N55" s="18">
        <v>772</v>
      </c>
      <c r="O55" s="12">
        <v>3887</v>
      </c>
    </row>
    <row r="56" spans="1:15" ht="17.25">
      <c r="A56" s="9" t="s">
        <v>88</v>
      </c>
      <c r="B56" s="8">
        <v>1311</v>
      </c>
      <c r="C56" s="8">
        <v>6673</v>
      </c>
      <c r="D56" s="22" t="s">
        <v>231</v>
      </c>
      <c r="E56" s="8">
        <v>883</v>
      </c>
      <c r="F56" s="8">
        <v>5397</v>
      </c>
      <c r="G56" s="22" t="s">
        <v>27</v>
      </c>
      <c r="H56" s="8">
        <f>1073+776+581</f>
        <v>2430</v>
      </c>
      <c r="I56" s="8">
        <f>5789+4198+3310</f>
        <v>13297</v>
      </c>
      <c r="J56" s="22" t="s">
        <v>194</v>
      </c>
      <c r="K56" s="8">
        <v>515</v>
      </c>
      <c r="L56" s="34">
        <v>2913</v>
      </c>
      <c r="M56" s="10" t="s">
        <v>296</v>
      </c>
      <c r="N56" s="18">
        <v>685</v>
      </c>
      <c r="O56" s="12">
        <v>3728</v>
      </c>
    </row>
    <row r="57" spans="1:15" ht="17.25">
      <c r="A57" s="9" t="s">
        <v>95</v>
      </c>
      <c r="B57" s="8">
        <v>2417</v>
      </c>
      <c r="C57" s="35">
        <v>12250</v>
      </c>
      <c r="D57" s="22" t="s">
        <v>232</v>
      </c>
      <c r="E57" s="8">
        <v>1817</v>
      </c>
      <c r="F57" s="8">
        <v>10186</v>
      </c>
      <c r="G57" s="22" t="s">
        <v>134</v>
      </c>
      <c r="H57" s="8">
        <v>575</v>
      </c>
      <c r="I57" s="8">
        <v>3587</v>
      </c>
      <c r="J57" s="22" t="s">
        <v>159</v>
      </c>
      <c r="K57" s="8">
        <v>542</v>
      </c>
      <c r="L57" s="34">
        <v>2825</v>
      </c>
      <c r="M57" s="10" t="s">
        <v>297</v>
      </c>
      <c r="N57" s="40">
        <v>420</v>
      </c>
      <c r="O57" s="41">
        <v>2263</v>
      </c>
    </row>
    <row r="58" spans="1:15" ht="17.25">
      <c r="A58" s="9" t="s">
        <v>75</v>
      </c>
      <c r="B58" s="8">
        <v>1711</v>
      </c>
      <c r="C58" s="35">
        <v>9516</v>
      </c>
      <c r="D58" s="22" t="s">
        <v>173</v>
      </c>
      <c r="E58" s="8">
        <v>504</v>
      </c>
      <c r="F58" s="8">
        <v>2853</v>
      </c>
      <c r="G58" s="22" t="s">
        <v>135</v>
      </c>
      <c r="H58" s="8">
        <v>1140</v>
      </c>
      <c r="I58" s="8">
        <v>6175</v>
      </c>
      <c r="J58" s="22" t="s">
        <v>160</v>
      </c>
      <c r="K58" s="8">
        <v>669</v>
      </c>
      <c r="L58" s="34">
        <v>3545</v>
      </c>
      <c r="M58" s="10" t="s">
        <v>298</v>
      </c>
      <c r="N58" s="40">
        <v>424</v>
      </c>
      <c r="O58" s="41">
        <v>2386</v>
      </c>
    </row>
    <row r="59" spans="1:15" ht="17.25">
      <c r="A59" s="9" t="s">
        <v>204</v>
      </c>
      <c r="B59" s="8">
        <v>866</v>
      </c>
      <c r="C59" s="8">
        <v>5229</v>
      </c>
      <c r="D59" s="22" t="s">
        <v>117</v>
      </c>
      <c r="E59" s="8">
        <v>821</v>
      </c>
      <c r="F59" s="8">
        <v>5225</v>
      </c>
      <c r="G59" s="22" t="s">
        <v>136</v>
      </c>
      <c r="H59" s="8">
        <v>704</v>
      </c>
      <c r="I59" s="8">
        <v>4113</v>
      </c>
      <c r="J59" s="22" t="s">
        <v>161</v>
      </c>
      <c r="K59" s="8">
        <v>538</v>
      </c>
      <c r="L59" s="34">
        <v>2738</v>
      </c>
      <c r="M59" s="10" t="s">
        <v>299</v>
      </c>
      <c r="N59" s="40">
        <v>667</v>
      </c>
      <c r="O59" s="41">
        <v>3708</v>
      </c>
    </row>
    <row r="60" spans="1:15" ht="17.25">
      <c r="A60" s="9" t="s">
        <v>205</v>
      </c>
      <c r="B60" s="8">
        <v>5947</v>
      </c>
      <c r="C60" s="8">
        <v>23200</v>
      </c>
      <c r="D60" s="22" t="s">
        <v>118</v>
      </c>
      <c r="E60" s="8">
        <v>536</v>
      </c>
      <c r="F60" s="8">
        <v>3498</v>
      </c>
      <c r="G60" s="22" t="s">
        <v>82</v>
      </c>
      <c r="H60" s="8">
        <v>750</v>
      </c>
      <c r="I60" s="8">
        <v>4418</v>
      </c>
      <c r="J60" s="22" t="s">
        <v>284</v>
      </c>
      <c r="K60" s="8">
        <v>480</v>
      </c>
      <c r="L60" s="34">
        <v>2591</v>
      </c>
      <c r="M60" s="10" t="s">
        <v>300</v>
      </c>
      <c r="N60" s="40">
        <v>602</v>
      </c>
      <c r="O60" s="41">
        <v>3536</v>
      </c>
    </row>
    <row r="61" spans="1:15" ht="17.25">
      <c r="A61" s="9" t="s">
        <v>206</v>
      </c>
      <c r="B61" s="8">
        <v>1459</v>
      </c>
      <c r="C61" s="8">
        <v>8147</v>
      </c>
      <c r="D61" s="22" t="s">
        <v>310</v>
      </c>
      <c r="E61" s="8">
        <v>461</v>
      </c>
      <c r="F61" s="8">
        <v>3093</v>
      </c>
      <c r="G61" s="22" t="s">
        <v>81</v>
      </c>
      <c r="H61" s="8">
        <f>990+422</f>
        <v>1412</v>
      </c>
      <c r="I61" s="8">
        <f>5298+2624</f>
        <v>7922</v>
      </c>
      <c r="J61" s="22" t="s">
        <v>58</v>
      </c>
      <c r="K61" s="8">
        <v>1997</v>
      </c>
      <c r="L61" s="34">
        <v>9345</v>
      </c>
      <c r="M61" s="10"/>
      <c r="N61" s="10"/>
      <c r="O61" s="25"/>
    </row>
    <row r="62" spans="1:15" ht="17.25">
      <c r="A62" s="9" t="s">
        <v>64</v>
      </c>
      <c r="B62" s="8">
        <v>3263</v>
      </c>
      <c r="C62" s="8">
        <v>18589</v>
      </c>
      <c r="D62" s="22" t="s">
        <v>119</v>
      </c>
      <c r="E62" s="8">
        <v>575</v>
      </c>
      <c r="F62" s="8">
        <v>3837</v>
      </c>
      <c r="G62" s="22" t="s">
        <v>137</v>
      </c>
      <c r="H62" s="8">
        <v>743</v>
      </c>
      <c r="I62" s="8">
        <v>4401</v>
      </c>
      <c r="J62" s="22" t="s">
        <v>285</v>
      </c>
      <c r="K62" s="8">
        <v>407</v>
      </c>
      <c r="L62" s="34">
        <v>2097</v>
      </c>
      <c r="M62" s="10"/>
      <c r="N62" s="10"/>
      <c r="O62" s="25"/>
    </row>
    <row r="63" spans="1:15" ht="17.25">
      <c r="A63" s="9" t="s">
        <v>207</v>
      </c>
      <c r="B63" s="8">
        <v>1359</v>
      </c>
      <c r="C63" s="8">
        <v>7819</v>
      </c>
      <c r="D63" s="22" t="s">
        <v>120</v>
      </c>
      <c r="E63" s="8">
        <v>1017</v>
      </c>
      <c r="F63" s="8">
        <v>5827</v>
      </c>
      <c r="G63" s="22" t="s">
        <v>138</v>
      </c>
      <c r="H63" s="8">
        <v>539</v>
      </c>
      <c r="I63" s="8">
        <v>2836</v>
      </c>
      <c r="J63" s="22" t="s">
        <v>307</v>
      </c>
      <c r="K63" s="8">
        <v>847</v>
      </c>
      <c r="L63" s="34">
        <v>4266</v>
      </c>
      <c r="M63" s="10"/>
      <c r="N63" s="10"/>
      <c r="O63" s="25"/>
    </row>
    <row r="64" spans="1:15" ht="17.25">
      <c r="A64" s="9" t="s">
        <v>77</v>
      </c>
      <c r="B64" s="8">
        <v>819</v>
      </c>
      <c r="C64" s="8">
        <v>5096</v>
      </c>
      <c r="D64" s="22" t="s">
        <v>121</v>
      </c>
      <c r="E64" s="8">
        <v>830</v>
      </c>
      <c r="F64" s="8">
        <v>5275</v>
      </c>
      <c r="G64" s="22" t="s">
        <v>139</v>
      </c>
      <c r="H64" s="8">
        <v>524</v>
      </c>
      <c r="I64" s="8">
        <v>3013</v>
      </c>
      <c r="J64" s="22" t="s">
        <v>162</v>
      </c>
      <c r="K64" s="8">
        <v>1627</v>
      </c>
      <c r="L64" s="34">
        <v>7877</v>
      </c>
      <c r="M64" s="10"/>
      <c r="N64" s="10"/>
      <c r="O64" s="25"/>
    </row>
    <row r="65" spans="1:15" ht="17.25">
      <c r="A65" s="9" t="s">
        <v>78</v>
      </c>
      <c r="B65" s="8">
        <v>1058</v>
      </c>
      <c r="C65" s="8">
        <v>6720</v>
      </c>
      <c r="D65" s="22" t="s">
        <v>122</v>
      </c>
      <c r="E65" s="8">
        <v>555</v>
      </c>
      <c r="F65" s="8">
        <v>3662</v>
      </c>
      <c r="G65" s="22" t="s">
        <v>140</v>
      </c>
      <c r="H65" s="8">
        <v>797</v>
      </c>
      <c r="I65" s="8">
        <v>4582</v>
      </c>
      <c r="J65" s="22" t="s">
        <v>163</v>
      </c>
      <c r="K65" s="8">
        <v>837</v>
      </c>
      <c r="L65" s="34">
        <v>4162</v>
      </c>
      <c r="M65" s="10"/>
      <c r="N65" s="10"/>
      <c r="O65" s="25"/>
    </row>
    <row r="66" spans="1:15" ht="17.25">
      <c r="A66" s="42" t="s">
        <v>100</v>
      </c>
      <c r="B66" s="8">
        <v>777</v>
      </c>
      <c r="C66" s="8">
        <v>5046</v>
      </c>
      <c r="D66" s="22" t="s">
        <v>123</v>
      </c>
      <c r="E66" s="8">
        <v>584</v>
      </c>
      <c r="F66" s="8">
        <v>3813</v>
      </c>
      <c r="G66" s="22" t="s">
        <v>141</v>
      </c>
      <c r="H66" s="8">
        <v>765</v>
      </c>
      <c r="I66" s="8">
        <v>4231</v>
      </c>
      <c r="J66" s="22"/>
      <c r="K66" s="8"/>
      <c r="L66" s="34"/>
      <c r="M66" s="10"/>
      <c r="N66" s="10"/>
      <c r="O66" s="25"/>
    </row>
    <row r="67" spans="1:15" ht="17.25">
      <c r="A67" s="9" t="s">
        <v>101</v>
      </c>
      <c r="B67" s="8">
        <v>928</v>
      </c>
      <c r="C67" s="8">
        <v>5807</v>
      </c>
      <c r="D67" s="8"/>
      <c r="E67" s="8"/>
      <c r="F67" s="8"/>
      <c r="G67" s="22" t="s">
        <v>142</v>
      </c>
      <c r="H67" s="8">
        <v>515</v>
      </c>
      <c r="I67" s="8">
        <v>2960</v>
      </c>
      <c r="J67" s="22"/>
      <c r="K67" s="8"/>
      <c r="L67" s="34"/>
      <c r="M67" s="10"/>
      <c r="N67" s="10"/>
      <c r="O67" s="25"/>
    </row>
    <row r="68" spans="1:15" ht="17.25">
      <c r="A68" s="9" t="s">
        <v>11</v>
      </c>
      <c r="B68" s="8">
        <v>578</v>
      </c>
      <c r="C68" s="8">
        <v>3438</v>
      </c>
      <c r="D68" s="23" t="s">
        <v>19</v>
      </c>
      <c r="E68" s="5">
        <f>SUM(E69:E79)</f>
        <v>9956</v>
      </c>
      <c r="F68" s="5">
        <f>SUM(F69:F79)</f>
        <v>58021</v>
      </c>
      <c r="G68" s="22" t="s">
        <v>143</v>
      </c>
      <c r="H68" s="8">
        <v>766</v>
      </c>
      <c r="I68" s="8">
        <v>4124</v>
      </c>
      <c r="J68" s="22"/>
      <c r="K68" s="8"/>
      <c r="L68" s="34"/>
      <c r="M68" s="10"/>
      <c r="N68" s="10"/>
      <c r="O68" s="25"/>
    </row>
    <row r="69" spans="1:15" ht="17.25">
      <c r="A69" s="9" t="s">
        <v>96</v>
      </c>
      <c r="B69" s="8">
        <v>808</v>
      </c>
      <c r="C69" s="8">
        <v>4276</v>
      </c>
      <c r="D69" s="22" t="s">
        <v>233</v>
      </c>
      <c r="E69" s="8">
        <v>608</v>
      </c>
      <c r="F69" s="8">
        <v>3733</v>
      </c>
      <c r="G69" s="22"/>
      <c r="H69" s="8"/>
      <c r="I69" s="8"/>
      <c r="J69" s="22"/>
      <c r="K69" s="8"/>
      <c r="L69" s="34"/>
      <c r="M69" s="10"/>
      <c r="N69" s="10"/>
      <c r="O69" s="25"/>
    </row>
    <row r="70" spans="1:15" ht="17.25">
      <c r="A70" s="9" t="s">
        <v>97</v>
      </c>
      <c r="B70" s="8">
        <v>973</v>
      </c>
      <c r="C70" s="8">
        <v>5275</v>
      </c>
      <c r="D70" s="22" t="s">
        <v>234</v>
      </c>
      <c r="E70" s="8">
        <v>781</v>
      </c>
      <c r="F70" s="8">
        <v>4898</v>
      </c>
      <c r="G70" s="22"/>
      <c r="H70" s="8"/>
      <c r="I70" s="8"/>
      <c r="J70" s="22"/>
      <c r="K70" s="8"/>
      <c r="L70" s="34"/>
      <c r="M70" s="10"/>
      <c r="N70" s="10"/>
      <c r="O70" s="25"/>
    </row>
    <row r="71" spans="1:15" ht="17.25">
      <c r="A71" s="9" t="s">
        <v>61</v>
      </c>
      <c r="B71" s="8">
        <v>2509</v>
      </c>
      <c r="C71" s="8">
        <v>12455</v>
      </c>
      <c r="D71" s="22" t="s">
        <v>235</v>
      </c>
      <c r="E71" s="8">
        <v>421</v>
      </c>
      <c r="F71" s="8">
        <v>2847</v>
      </c>
      <c r="G71" s="22"/>
      <c r="H71" s="8"/>
      <c r="I71" s="8"/>
      <c r="J71" s="22"/>
      <c r="K71" s="8"/>
      <c r="L71" s="34"/>
      <c r="M71" s="10"/>
      <c r="N71" s="10"/>
      <c r="O71" s="25"/>
    </row>
    <row r="72" spans="1:15" ht="17.25">
      <c r="A72" s="9" t="s">
        <v>208</v>
      </c>
      <c r="B72" s="8">
        <v>1163</v>
      </c>
      <c r="C72" s="8">
        <v>6557</v>
      </c>
      <c r="D72" s="22" t="s">
        <v>236</v>
      </c>
      <c r="E72" s="8">
        <v>556</v>
      </c>
      <c r="F72" s="8">
        <v>3665</v>
      </c>
      <c r="G72" s="22"/>
      <c r="H72" s="8"/>
      <c r="I72" s="8"/>
      <c r="J72" s="22"/>
      <c r="K72" s="8"/>
      <c r="L72" s="34"/>
      <c r="M72" s="10"/>
      <c r="N72" s="10"/>
      <c r="O72" s="25"/>
    </row>
    <row r="73" spans="1:15" ht="17.25">
      <c r="A73" s="9" t="s">
        <v>98</v>
      </c>
      <c r="B73" s="8">
        <v>953</v>
      </c>
      <c r="C73" s="8">
        <v>5747</v>
      </c>
      <c r="D73" s="22" t="s">
        <v>237</v>
      </c>
      <c r="E73" s="8">
        <v>1001</v>
      </c>
      <c r="F73" s="8">
        <v>5791</v>
      </c>
      <c r="G73" s="22"/>
      <c r="H73" s="8"/>
      <c r="I73" s="8"/>
      <c r="J73" s="22"/>
      <c r="K73" s="8"/>
      <c r="L73" s="8"/>
      <c r="M73" s="10"/>
      <c r="N73" s="10"/>
      <c r="O73" s="25"/>
    </row>
    <row r="74" spans="1:15" ht="17.25">
      <c r="A74" s="9" t="s">
        <v>99</v>
      </c>
      <c r="B74" s="8">
        <v>796</v>
      </c>
      <c r="C74" s="8">
        <v>5179</v>
      </c>
      <c r="D74" s="22" t="s">
        <v>238</v>
      </c>
      <c r="E74" s="8">
        <v>2013</v>
      </c>
      <c r="F74" s="8">
        <v>11055</v>
      </c>
      <c r="G74" s="22"/>
      <c r="H74" s="8"/>
      <c r="I74" s="8"/>
      <c r="J74" s="10"/>
      <c r="K74" s="10"/>
      <c r="L74" s="10"/>
      <c r="M74" s="10"/>
      <c r="N74" s="10"/>
      <c r="O74" s="25"/>
    </row>
    <row r="75" spans="1:15" ht="17.25">
      <c r="A75" s="9"/>
      <c r="B75" s="8"/>
      <c r="C75" s="8"/>
      <c r="D75" s="27" t="s">
        <v>239</v>
      </c>
      <c r="E75" s="18">
        <v>779</v>
      </c>
      <c r="F75" s="18">
        <v>4541</v>
      </c>
      <c r="G75" s="22"/>
      <c r="H75" s="8"/>
      <c r="I75" s="8"/>
      <c r="J75" s="10"/>
      <c r="K75" s="10"/>
      <c r="L75" s="10"/>
      <c r="M75" s="10"/>
      <c r="N75" s="10"/>
      <c r="O75" s="25"/>
    </row>
    <row r="76" spans="1:15" ht="17.25">
      <c r="A76" s="9"/>
      <c r="B76" s="8"/>
      <c r="C76" s="8"/>
      <c r="D76" s="27" t="s">
        <v>240</v>
      </c>
      <c r="E76" s="18">
        <v>929</v>
      </c>
      <c r="F76" s="18">
        <v>5119</v>
      </c>
      <c r="G76" s="22"/>
      <c r="H76" s="8"/>
      <c r="I76" s="8"/>
      <c r="J76" s="10"/>
      <c r="K76" s="10"/>
      <c r="L76" s="10"/>
      <c r="M76" s="10"/>
      <c r="N76" s="10"/>
      <c r="O76" s="25"/>
    </row>
    <row r="77" spans="1:15" ht="17.25">
      <c r="A77" s="9"/>
      <c r="B77" s="8"/>
      <c r="C77" s="8"/>
      <c r="D77" s="27" t="s">
        <v>241</v>
      </c>
      <c r="E77" s="18">
        <v>564</v>
      </c>
      <c r="F77" s="18">
        <v>3202</v>
      </c>
      <c r="G77" s="22"/>
      <c r="H77" s="8"/>
      <c r="I77" s="8"/>
      <c r="J77" s="10"/>
      <c r="K77" s="10"/>
      <c r="L77" s="10"/>
      <c r="M77" s="10"/>
      <c r="N77" s="10"/>
      <c r="O77" s="25"/>
    </row>
    <row r="78" spans="1:15" ht="17.25">
      <c r="A78" s="9"/>
      <c r="B78" s="8"/>
      <c r="C78" s="8"/>
      <c r="D78" s="27" t="s">
        <v>242</v>
      </c>
      <c r="E78" s="18">
        <v>1686</v>
      </c>
      <c r="F78" s="18">
        <v>8992</v>
      </c>
      <c r="G78" s="22"/>
      <c r="H78" s="8"/>
      <c r="I78" s="8"/>
      <c r="J78" s="10"/>
      <c r="K78" s="10"/>
      <c r="L78" s="10"/>
      <c r="M78" s="10"/>
      <c r="N78" s="10"/>
      <c r="O78" s="25"/>
    </row>
    <row r="79" spans="1:15" ht="18" thickBot="1">
      <c r="A79" s="16"/>
      <c r="B79" s="13"/>
      <c r="C79" s="13"/>
      <c r="D79" s="44" t="s">
        <v>82</v>
      </c>
      <c r="E79" s="45">
        <v>618</v>
      </c>
      <c r="F79" s="45">
        <v>4178</v>
      </c>
      <c r="G79" s="28"/>
      <c r="H79" s="13"/>
      <c r="I79" s="13"/>
      <c r="J79" s="19"/>
      <c r="K79" s="19"/>
      <c r="L79" s="19"/>
      <c r="M79" s="19"/>
      <c r="N79" s="19"/>
      <c r="O79" s="29"/>
    </row>
    <row r="80" ht="17.25">
      <c r="A80" s="32" t="s">
        <v>265</v>
      </c>
    </row>
    <row r="81" ht="17.25">
      <c r="A81" s="32"/>
    </row>
  </sheetData>
  <mergeCells count="10">
    <mergeCell ref="B3:B4"/>
    <mergeCell ref="C3:C4"/>
    <mergeCell ref="E3:E4"/>
    <mergeCell ref="F3:F4"/>
    <mergeCell ref="N3:N4"/>
    <mergeCell ref="O3:O4"/>
    <mergeCell ref="H3:H4"/>
    <mergeCell ref="I3:I4"/>
    <mergeCell ref="K3:K4"/>
    <mergeCell ref="L3:L4"/>
  </mergeCells>
  <printOptions horizontalCentered="1"/>
  <pageMargins left="0.3937007874015748" right="0.3937007874015748" top="0.5905511811023623" bottom="0.29" header="0.16" footer="0.36"/>
  <pageSetup horizontalDpi="600" verticalDpi="600" orientation="portrait" paperSize="9" scale="62" r:id="rId1"/>
  <headerFooter alignWithMargins="0">
    <oddFooter>&amp;L昭和28年4月1日から12月31日までに合併した市町村は、12月31日現在の市町村で集計した。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2007-07-02T05:12:54Z</cp:lastPrinted>
  <dcterms:modified xsi:type="dcterms:W3CDTF">2007-07-24T02:55:28Z</dcterms:modified>
  <cp:category/>
  <cp:version/>
  <cp:contentType/>
  <cp:contentStatus/>
</cp:coreProperties>
</file>