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491" windowWidth="15360" windowHeight="4005" activeTab="0"/>
  </bookViews>
  <sheets>
    <sheet name="第2表" sheetId="1" r:id="rId1"/>
  </sheets>
  <definedNames>
    <definedName name="_xlnm.Print_Area" localSheetId="0">'第2表'!$A$1:$L$60</definedName>
  </definedNames>
  <calcPr fullCalcOnLoad="1"/>
</workbook>
</file>

<file path=xl/sharedStrings.xml><?xml version="1.0" encoding="utf-8"?>
<sst xmlns="http://schemas.openxmlformats.org/spreadsheetml/2006/main" count="106" uniqueCount="65">
  <si>
    <t>第２表　病院利用状況，病院・病床の種類・二次保健医療圏・保健所別</t>
  </si>
  <si>
    <t>在院患者延数</t>
  </si>
  <si>
    <t>新入院患者延数</t>
  </si>
  <si>
    <t>退院患者延数</t>
  </si>
  <si>
    <t>外来患者延数</t>
  </si>
  <si>
    <t>病床　　　　利用率％</t>
  </si>
  <si>
    <t>平均在院　　日数</t>
  </si>
  <si>
    <t>在院　　　　外来比</t>
  </si>
  <si>
    <t>年間延数</t>
  </si>
  <si>
    <t>１日平均数</t>
  </si>
  <si>
    <t>１日平均数</t>
  </si>
  <si>
    <t>（病　　　　　院）</t>
  </si>
  <si>
    <t>総　　　　 　　数</t>
  </si>
  <si>
    <t>精　　神　　病　　院</t>
  </si>
  <si>
    <t>一　　般　　病　　院</t>
  </si>
  <si>
    <t>精　 神 　病　 床</t>
  </si>
  <si>
    <t>　　・</t>
  </si>
  <si>
    <t>感染症 　病　 床</t>
  </si>
  <si>
    <t>結　 核 　病 　床</t>
  </si>
  <si>
    <t>（病　　　　　床）</t>
  </si>
  <si>
    <t>総　  　　　　　数</t>
  </si>
  <si>
    <t>精 　神　 病　 床</t>
  </si>
  <si>
    <t>感染症   病   床</t>
  </si>
  <si>
    <t>結 　核　 病　 床</t>
  </si>
  <si>
    <t>（二次保健医療圏）</t>
  </si>
  <si>
    <t>総　　　　　　　数</t>
  </si>
  <si>
    <t>千　　　　　　　葉</t>
  </si>
  <si>
    <t>（保　　 健　 　所）</t>
  </si>
  <si>
    <t>柏</t>
  </si>
  <si>
    <t>注２）県数値のうち、病床利用率・平均在院日数は厚生労働省発表数値である。　　　　　　　　　　</t>
  </si>
  <si>
    <t>　　・</t>
  </si>
  <si>
    <t>　　・</t>
  </si>
  <si>
    <t>　　・</t>
  </si>
  <si>
    <t>一 　般 　病　 床</t>
  </si>
  <si>
    <r>
      <t>療　 養　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病　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床</t>
    </r>
  </si>
  <si>
    <t>東 　葛 　南　部</t>
  </si>
  <si>
    <r>
      <t xml:space="preserve">東   葛   北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 xml:space="preserve"> 部</t>
    </r>
  </si>
  <si>
    <r>
      <t xml:space="preserve">印 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旛   山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 xml:space="preserve">  武</t>
    </r>
  </si>
  <si>
    <r>
      <t xml:space="preserve">香 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 xml:space="preserve">取   海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 xml:space="preserve"> 匝</t>
    </r>
  </si>
  <si>
    <r>
      <t>夷 　隅　長　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生</t>
    </r>
  </si>
  <si>
    <r>
      <t>市　　　　</t>
    </r>
    <r>
      <rPr>
        <sz val="11"/>
        <rFont val="ＭＳ Ｐゴシック"/>
        <family val="3"/>
      </rPr>
      <t>　　　原</t>
    </r>
  </si>
  <si>
    <r>
      <t xml:space="preserve">安　　　　　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　房</t>
    </r>
  </si>
  <si>
    <t>君　　　　　　　津</t>
  </si>
  <si>
    <t>千葉市</t>
  </si>
  <si>
    <t>船橋市</t>
  </si>
  <si>
    <t>市川</t>
  </si>
  <si>
    <t>松戸</t>
  </si>
  <si>
    <t>野田</t>
  </si>
  <si>
    <t>印旛</t>
  </si>
  <si>
    <t>長生</t>
  </si>
  <si>
    <t>夷隅</t>
  </si>
  <si>
    <t>市原</t>
  </si>
  <si>
    <t>君津</t>
  </si>
  <si>
    <t>習志野</t>
  </si>
  <si>
    <t>香取</t>
  </si>
  <si>
    <t>海匝</t>
  </si>
  <si>
    <t>山武</t>
  </si>
  <si>
    <t>安房</t>
  </si>
  <si>
    <r>
      <t>一　 般　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病　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床</t>
    </r>
  </si>
  <si>
    <r>
      <t>療 　養　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病　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床</t>
    </r>
  </si>
  <si>
    <t>【病院報告（患者票）】</t>
  </si>
  <si>
    <t>注１）率については四捨五入をしているため、総数に合わないことがある。</t>
  </si>
  <si>
    <r>
      <t>平成1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年</t>
    </r>
  </si>
  <si>
    <t>介護療養病   床</t>
  </si>
  <si>
    <t>注３）介護療養病床は、合計には含まない参考数値である。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</si>
</sst>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[&lt;=999]000;000\-00"/>
    <numFmt numFmtId="179" formatCode="0.0_ "/>
    <numFmt numFmtId="180" formatCode="0.0_);[Red]\(0.0\)"/>
    <numFmt numFmtId="181" formatCode="#,##0.0_);[Red]\(#,##0.0\)"/>
    <numFmt numFmtId="182" formatCode="#,##0.0_ "/>
    <numFmt numFmtId="183" formatCode="#,##0.00_);[Red]\(#,##0.00\)"/>
    <numFmt numFmtId="184" formatCode="_ * #,##0.0_ ;_ * \-#,##0.0_ ;_ * &quot;-&quot;_ ;_ @_ "/>
    <numFmt numFmtId="185" formatCode="0.0000_ "/>
    <numFmt numFmtId="186" formatCode="#,##0.0;[Red]\-#,##0.0"/>
    <numFmt numFmtId="187" formatCode="#,##0.000;[Red]\-#,##0.000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9.5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i/>
      <sz val="11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68">
    <xf numFmtId="0" fontId="0" fillId="0" borderId="0" xfId="0" applyAlignment="1">
      <alignment vertical="center"/>
    </xf>
    <xf numFmtId="0" fontId="2" fillId="0" borderId="0" xfId="20" applyFont="1">
      <alignment/>
      <protection/>
    </xf>
    <xf numFmtId="38" fontId="3" fillId="0" borderId="0" xfId="16" applyFont="1" applyAlignment="1">
      <alignment horizontal="left" vertical="center"/>
    </xf>
    <xf numFmtId="186" fontId="3" fillId="0" borderId="0" xfId="16" applyNumberFormat="1" applyFont="1" applyAlignment="1">
      <alignment horizontal="left" vertical="center"/>
    </xf>
    <xf numFmtId="38" fontId="0" fillId="0" borderId="0" xfId="16" applyFont="1" applyAlignment="1">
      <alignment/>
    </xf>
    <xf numFmtId="186" fontId="0" fillId="0" borderId="0" xfId="16" applyNumberFormat="1" applyFont="1" applyAlignment="1">
      <alignment/>
    </xf>
    <xf numFmtId="40" fontId="0" fillId="0" borderId="0" xfId="16" applyNumberFormat="1" applyFont="1" applyAlignment="1">
      <alignment/>
    </xf>
    <xf numFmtId="0" fontId="0" fillId="0" borderId="0" xfId="20" applyFont="1">
      <alignment/>
      <protection/>
    </xf>
    <xf numFmtId="0" fontId="0" fillId="0" borderId="0" xfId="20" applyFont="1" applyAlignment="1">
      <alignment horizontal="left" vertical="center"/>
      <protection/>
    </xf>
    <xf numFmtId="38" fontId="0" fillId="0" borderId="0" xfId="16" applyFont="1" applyAlignment="1">
      <alignment horizontal="left" vertical="center"/>
    </xf>
    <xf numFmtId="186" fontId="0" fillId="0" borderId="0" xfId="16" applyNumberFormat="1" applyFont="1" applyAlignment="1">
      <alignment horizontal="left" vertical="center"/>
    </xf>
    <xf numFmtId="40" fontId="0" fillId="0" borderId="0" xfId="16" applyNumberFormat="1" applyFont="1" applyAlignment="1">
      <alignment horizontal="right"/>
    </xf>
    <xf numFmtId="0" fontId="0" fillId="0" borderId="1" xfId="20" applyFont="1" applyBorder="1" applyAlignment="1">
      <alignment horizontal="center" vertical="center"/>
      <protection/>
    </xf>
    <xf numFmtId="0" fontId="3" fillId="0" borderId="0" xfId="20" applyFont="1">
      <alignment/>
      <protection/>
    </xf>
    <xf numFmtId="0" fontId="0" fillId="0" borderId="2" xfId="20" applyFont="1" applyBorder="1" applyAlignment="1">
      <alignment horizontal="center" vertical="center"/>
      <protection/>
    </xf>
    <xf numFmtId="38" fontId="0" fillId="0" borderId="3" xfId="16" applyFont="1" applyBorder="1" applyAlignment="1">
      <alignment horizontal="center" vertical="center"/>
    </xf>
    <xf numFmtId="186" fontId="0" fillId="0" borderId="3" xfId="16" applyNumberFormat="1" applyFont="1" applyBorder="1" applyAlignment="1">
      <alignment horizontal="center" vertical="center"/>
    </xf>
    <xf numFmtId="0" fontId="4" fillId="0" borderId="1" xfId="20" applyFont="1" applyBorder="1" applyAlignment="1">
      <alignment horizontal="center"/>
      <protection/>
    </xf>
    <xf numFmtId="38" fontId="0" fillId="0" borderId="4" xfId="16" applyFont="1" applyBorder="1" applyAlignment="1">
      <alignment/>
    </xf>
    <xf numFmtId="186" fontId="0" fillId="0" borderId="4" xfId="16" applyNumberFormat="1" applyFont="1" applyBorder="1" applyAlignment="1">
      <alignment/>
    </xf>
    <xf numFmtId="40" fontId="0" fillId="0" borderId="1" xfId="16" applyNumberFormat="1" applyFont="1" applyBorder="1" applyAlignment="1">
      <alignment/>
    </xf>
    <xf numFmtId="0" fontId="0" fillId="0" borderId="5" xfId="20" applyFont="1" applyBorder="1" applyAlignment="1">
      <alignment horizontal="center"/>
      <protection/>
    </xf>
    <xf numFmtId="38" fontId="0" fillId="0" borderId="0" xfId="16" applyFont="1" applyBorder="1" applyAlignment="1">
      <alignment/>
    </xf>
    <xf numFmtId="186" fontId="0" fillId="0" borderId="0" xfId="16" applyNumberFormat="1" applyFont="1" applyBorder="1" applyAlignment="1">
      <alignment/>
    </xf>
    <xf numFmtId="40" fontId="0" fillId="0" borderId="5" xfId="16" applyNumberFormat="1" applyFont="1" applyBorder="1" applyAlignment="1">
      <alignment/>
    </xf>
    <xf numFmtId="186" fontId="0" fillId="0" borderId="0" xfId="16" applyNumberFormat="1" applyFont="1" applyBorder="1" applyAlignment="1">
      <alignment horizontal="right"/>
    </xf>
    <xf numFmtId="40" fontId="0" fillId="0" borderId="5" xfId="16" applyNumberFormat="1" applyFont="1" applyBorder="1" applyAlignment="1">
      <alignment horizontal="right"/>
    </xf>
    <xf numFmtId="186" fontId="0" fillId="0" borderId="0" xfId="16" applyNumberFormat="1" applyFont="1" applyAlignment="1">
      <alignment vertical="center"/>
    </xf>
    <xf numFmtId="0" fontId="4" fillId="0" borderId="5" xfId="20" applyFont="1" applyBorder="1" applyAlignment="1">
      <alignment horizontal="center"/>
      <protection/>
    </xf>
    <xf numFmtId="38" fontId="0" fillId="0" borderId="0" xfId="16" applyFont="1" applyBorder="1" applyAlignment="1">
      <alignment/>
    </xf>
    <xf numFmtId="186" fontId="0" fillId="0" borderId="0" xfId="16" applyNumberFormat="1" applyFont="1" applyBorder="1" applyAlignment="1">
      <alignment/>
    </xf>
    <xf numFmtId="40" fontId="0" fillId="0" borderId="5" xfId="16" applyNumberFormat="1" applyFont="1" applyBorder="1" applyAlignment="1">
      <alignment/>
    </xf>
    <xf numFmtId="186" fontId="0" fillId="0" borderId="0" xfId="16" applyNumberFormat="1" applyFont="1" applyFill="1" applyBorder="1" applyAlignment="1">
      <alignment/>
    </xf>
    <xf numFmtId="186" fontId="0" fillId="0" borderId="6" xfId="16" applyNumberFormat="1" applyFont="1" applyBorder="1" applyAlignment="1">
      <alignment/>
    </xf>
    <xf numFmtId="186" fontId="0" fillId="0" borderId="6" xfId="16" applyNumberFormat="1" applyFont="1" applyFill="1" applyBorder="1" applyAlignment="1">
      <alignment/>
    </xf>
    <xf numFmtId="40" fontId="0" fillId="0" borderId="2" xfId="16" applyNumberFormat="1" applyFont="1" applyBorder="1" applyAlignment="1">
      <alignment/>
    </xf>
    <xf numFmtId="0" fontId="0" fillId="0" borderId="0" xfId="20" applyFont="1" applyBorder="1" applyAlignment="1">
      <alignment horizontal="center"/>
      <protection/>
    </xf>
    <xf numFmtId="38" fontId="5" fillId="0" borderId="0" xfId="16" applyFont="1" applyAlignment="1">
      <alignment/>
    </xf>
    <xf numFmtId="186" fontId="5" fillId="0" borderId="0" xfId="16" applyNumberFormat="1" applyFont="1" applyAlignment="1">
      <alignment/>
    </xf>
    <xf numFmtId="0" fontId="5" fillId="0" borderId="0" xfId="20" applyFont="1" applyAlignment="1">
      <alignment/>
      <protection/>
    </xf>
    <xf numFmtId="186" fontId="0" fillId="0" borderId="0" xfId="16" applyNumberFormat="1" applyFont="1" applyAlignment="1">
      <alignment/>
    </xf>
    <xf numFmtId="38" fontId="0" fillId="0" borderId="0" xfId="16" applyFont="1" applyAlignment="1">
      <alignment/>
    </xf>
    <xf numFmtId="40" fontId="0" fillId="0" borderId="0" xfId="16" applyNumberFormat="1" applyFont="1" applyAlignment="1">
      <alignment/>
    </xf>
    <xf numFmtId="0" fontId="0" fillId="0" borderId="0" xfId="20" applyFont="1">
      <alignment/>
      <protection/>
    </xf>
    <xf numFmtId="0" fontId="5" fillId="0" borderId="0" xfId="20" applyFont="1">
      <alignment/>
      <protection/>
    </xf>
    <xf numFmtId="186" fontId="5" fillId="0" borderId="0" xfId="16" applyNumberFormat="1" applyFont="1" applyAlignment="1">
      <alignment/>
    </xf>
    <xf numFmtId="40" fontId="5" fillId="0" borderId="0" xfId="16" applyNumberFormat="1" applyFont="1" applyAlignment="1">
      <alignment/>
    </xf>
    <xf numFmtId="0" fontId="0" fillId="0" borderId="5" xfId="20" applyFont="1" applyBorder="1" applyAlignment="1">
      <alignment horizontal="right"/>
      <protection/>
    </xf>
    <xf numFmtId="0" fontId="0" fillId="0" borderId="5" xfId="20" applyFont="1" applyBorder="1" applyAlignment="1">
      <alignment horizontal="distributed" indent="2"/>
      <protection/>
    </xf>
    <xf numFmtId="0" fontId="0" fillId="0" borderId="2" xfId="20" applyFont="1" applyBorder="1" applyAlignment="1">
      <alignment horizontal="distributed" indent="2"/>
      <protection/>
    </xf>
    <xf numFmtId="40" fontId="5" fillId="0" borderId="0" xfId="16" applyNumberFormat="1" applyFont="1" applyAlignment="1">
      <alignment horizontal="right"/>
    </xf>
    <xf numFmtId="0" fontId="5" fillId="0" borderId="0" xfId="20" applyFont="1" applyAlignment="1">
      <alignment horizontal="left"/>
      <protection/>
    </xf>
    <xf numFmtId="0" fontId="0" fillId="0" borderId="3" xfId="20" applyFont="1" applyBorder="1" applyAlignment="1">
      <alignment horizontal="center" vertical="center"/>
      <protection/>
    </xf>
    <xf numFmtId="186" fontId="0" fillId="0" borderId="3" xfId="16" applyNumberFormat="1" applyFont="1" applyBorder="1" applyAlignment="1">
      <alignment horizontal="center" vertical="center" wrapText="1"/>
    </xf>
    <xf numFmtId="40" fontId="0" fillId="0" borderId="7" xfId="16" applyNumberFormat="1" applyFont="1" applyBorder="1" applyAlignment="1">
      <alignment horizontal="center" vertical="center" wrapText="1"/>
    </xf>
    <xf numFmtId="40" fontId="0" fillId="0" borderId="8" xfId="16" applyNumberFormat="1" applyFont="1" applyBorder="1" applyAlignment="1">
      <alignment horizontal="center" vertical="center" wrapText="1"/>
    </xf>
    <xf numFmtId="6" fontId="0" fillId="0" borderId="3" xfId="18" applyFont="1" applyBorder="1" applyAlignment="1">
      <alignment horizontal="center" vertical="center"/>
    </xf>
    <xf numFmtId="0" fontId="3" fillId="0" borderId="0" xfId="20" applyFont="1" applyAlignment="1">
      <alignment horizontal="left" vertical="center"/>
      <protection/>
    </xf>
    <xf numFmtId="38" fontId="0" fillId="0" borderId="0" xfId="16" applyFont="1" applyFill="1" applyBorder="1" applyAlignment="1">
      <alignment/>
    </xf>
    <xf numFmtId="186" fontId="0" fillId="0" borderId="0" xfId="16" applyNumberFormat="1" applyFont="1" applyFill="1" applyBorder="1" applyAlignment="1">
      <alignment/>
    </xf>
    <xf numFmtId="38" fontId="0" fillId="0" borderId="0" xfId="16" applyFont="1" applyFill="1" applyAlignment="1">
      <alignment vertical="center"/>
    </xf>
    <xf numFmtId="186" fontId="0" fillId="0" borderId="0" xfId="16" applyNumberFormat="1" applyFont="1" applyFill="1" applyBorder="1" applyAlignment="1">
      <alignment horizontal="right"/>
    </xf>
    <xf numFmtId="38" fontId="0" fillId="0" borderId="0" xfId="16" applyFont="1" applyFill="1" applyBorder="1" applyAlignment="1">
      <alignment horizontal="right"/>
    </xf>
    <xf numFmtId="38" fontId="0" fillId="0" borderId="0" xfId="16" applyFont="1" applyFill="1" applyBorder="1" applyAlignment="1">
      <alignment/>
    </xf>
    <xf numFmtId="0" fontId="6" fillId="0" borderId="5" xfId="20" applyFont="1" applyBorder="1" applyAlignment="1">
      <alignment horizontal="right"/>
      <protection/>
    </xf>
    <xf numFmtId="0" fontId="6" fillId="0" borderId="5" xfId="20" applyFont="1" applyBorder="1" applyAlignment="1">
      <alignment horizontal="center"/>
      <protection/>
    </xf>
    <xf numFmtId="38" fontId="0" fillId="0" borderId="9" xfId="16" applyFont="1" applyFill="1" applyBorder="1" applyAlignment="1">
      <alignment/>
    </xf>
    <xf numFmtId="38" fontId="0" fillId="0" borderId="6" xfId="16" applyFont="1" applyFill="1" applyBorder="1" applyAlignment="1">
      <alignment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2"/>
  <sheetViews>
    <sheetView tabSelected="1" zoomScale="75" zoomScaleNormal="75" zoomScaleSheetLayoutView="75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E1"/>
    </sheetView>
  </sheetViews>
  <sheetFormatPr defaultColWidth="9.00390625" defaultRowHeight="13.5"/>
  <cols>
    <col min="1" max="1" width="19.625" style="7" customWidth="1"/>
    <col min="2" max="2" width="16.625" style="4" customWidth="1"/>
    <col min="3" max="3" width="16.625" style="5" customWidth="1"/>
    <col min="4" max="4" width="16.625" style="4" customWidth="1"/>
    <col min="5" max="5" width="16.625" style="5" customWidth="1"/>
    <col min="6" max="6" width="14.625" style="4" customWidth="1"/>
    <col min="7" max="7" width="14.625" style="5" customWidth="1"/>
    <col min="8" max="8" width="14.625" style="4" customWidth="1"/>
    <col min="9" max="9" width="14.625" style="5" customWidth="1"/>
    <col min="10" max="11" width="8.625" style="5" customWidth="1"/>
    <col min="12" max="12" width="8.625" style="6" customWidth="1"/>
    <col min="13" max="16384" width="9.00390625" style="7" customWidth="1"/>
  </cols>
  <sheetData>
    <row r="1" spans="1:7" ht="21" customHeight="1">
      <c r="A1" s="57" t="s">
        <v>0</v>
      </c>
      <c r="B1" s="57"/>
      <c r="C1" s="57"/>
      <c r="D1" s="57"/>
      <c r="E1" s="57"/>
      <c r="F1" s="2"/>
      <c r="G1" s="3"/>
    </row>
    <row r="2" spans="1:12" ht="16.5" customHeight="1">
      <c r="A2" s="8"/>
      <c r="B2" s="9"/>
      <c r="C2" s="10"/>
      <c r="D2" s="9"/>
      <c r="E2" s="10"/>
      <c r="F2" s="9"/>
      <c r="G2" s="10"/>
      <c r="L2" s="11" t="s">
        <v>62</v>
      </c>
    </row>
    <row r="3" spans="1:12" s="13" customFormat="1" ht="16.5" customHeight="1">
      <c r="A3" s="12"/>
      <c r="B3" s="56" t="s">
        <v>1</v>
      </c>
      <c r="C3" s="56"/>
      <c r="D3" s="52" t="s">
        <v>2</v>
      </c>
      <c r="E3" s="52"/>
      <c r="F3" s="52" t="s">
        <v>3</v>
      </c>
      <c r="G3" s="52"/>
      <c r="H3" s="52" t="s">
        <v>4</v>
      </c>
      <c r="I3" s="52"/>
      <c r="J3" s="53" t="s">
        <v>5</v>
      </c>
      <c r="K3" s="53" t="s">
        <v>6</v>
      </c>
      <c r="L3" s="54" t="s">
        <v>7</v>
      </c>
    </row>
    <row r="4" spans="1:12" s="13" customFormat="1" ht="16.5" customHeight="1">
      <c r="A4" s="14"/>
      <c r="B4" s="15" t="s">
        <v>8</v>
      </c>
      <c r="C4" s="16" t="s">
        <v>9</v>
      </c>
      <c r="D4" s="15" t="s">
        <v>8</v>
      </c>
      <c r="E4" s="16" t="s">
        <v>10</v>
      </c>
      <c r="F4" s="15" t="s">
        <v>8</v>
      </c>
      <c r="G4" s="16" t="s">
        <v>10</v>
      </c>
      <c r="H4" s="15" t="s">
        <v>8</v>
      </c>
      <c r="I4" s="16" t="s">
        <v>10</v>
      </c>
      <c r="J4" s="53"/>
      <c r="K4" s="53"/>
      <c r="L4" s="55"/>
    </row>
    <row r="5" spans="1:12" s="13" customFormat="1" ht="18.75" customHeight="1">
      <c r="A5" s="17" t="s">
        <v>11</v>
      </c>
      <c r="B5" s="18"/>
      <c r="C5" s="19"/>
      <c r="D5" s="18"/>
      <c r="E5" s="19"/>
      <c r="F5" s="18"/>
      <c r="G5" s="19"/>
      <c r="H5" s="18"/>
      <c r="I5" s="19"/>
      <c r="J5" s="19"/>
      <c r="K5" s="19"/>
      <c r="L5" s="20"/>
    </row>
    <row r="6" spans="1:12" s="13" customFormat="1" ht="15" customHeight="1">
      <c r="A6" s="21" t="s">
        <v>12</v>
      </c>
      <c r="B6" s="58">
        <f>SUM(B8:B9)</f>
        <v>16847215</v>
      </c>
      <c r="C6" s="32">
        <f>B6/365</f>
        <v>46156.75342465754</v>
      </c>
      <c r="D6" s="58">
        <f>SUM(D8:D9)</f>
        <v>524034</v>
      </c>
      <c r="E6" s="32">
        <f>D6/365</f>
        <v>1435.7095890410958</v>
      </c>
      <c r="F6" s="58">
        <f>SUM(F8:F9)</f>
        <v>525688</v>
      </c>
      <c r="G6" s="32">
        <f>F6/365</f>
        <v>1440.2410958904109</v>
      </c>
      <c r="H6" s="58">
        <f>SUM(H8:H9)</f>
        <v>21829380</v>
      </c>
      <c r="I6" s="32">
        <f>H6/365</f>
        <v>59806.520547945205</v>
      </c>
      <c r="J6" s="23">
        <v>82.1</v>
      </c>
      <c r="K6" s="23">
        <v>32.1</v>
      </c>
      <c r="L6" s="24">
        <f>H6/B6</f>
        <v>1.295726326280041</v>
      </c>
    </row>
    <row r="7" spans="1:12" s="13" customFormat="1" ht="9.75" customHeight="1">
      <c r="A7" s="21"/>
      <c r="B7" s="58"/>
      <c r="C7" s="32"/>
      <c r="D7" s="58"/>
      <c r="E7" s="32"/>
      <c r="F7" s="58"/>
      <c r="G7" s="32"/>
      <c r="H7" s="58"/>
      <c r="I7" s="32"/>
      <c r="J7" s="23"/>
      <c r="K7" s="23"/>
      <c r="L7" s="24"/>
    </row>
    <row r="8" spans="1:12" s="13" customFormat="1" ht="15" customHeight="1">
      <c r="A8" s="21" t="s">
        <v>13</v>
      </c>
      <c r="B8" s="60">
        <v>3250392</v>
      </c>
      <c r="C8" s="32">
        <f>B8/365</f>
        <v>8905.183561643835</v>
      </c>
      <c r="D8" s="58">
        <v>7279</v>
      </c>
      <c r="E8" s="32">
        <f>D8/365</f>
        <v>19.942465753424656</v>
      </c>
      <c r="F8" s="58">
        <v>7447</v>
      </c>
      <c r="G8" s="32">
        <f>F8/365</f>
        <v>20.4027397260274</v>
      </c>
      <c r="H8" s="60">
        <v>595716</v>
      </c>
      <c r="I8" s="32">
        <f>H8/365</f>
        <v>1632.0986301369862</v>
      </c>
      <c r="J8" s="25" t="s">
        <v>30</v>
      </c>
      <c r="K8" s="25" t="s">
        <v>30</v>
      </c>
      <c r="L8" s="24">
        <f>H8/B8</f>
        <v>0.18327512496954212</v>
      </c>
    </row>
    <row r="9" spans="1:12" s="13" customFormat="1" ht="15" customHeight="1">
      <c r="A9" s="21" t="s">
        <v>14</v>
      </c>
      <c r="B9" s="60">
        <v>13596823</v>
      </c>
      <c r="C9" s="32">
        <f aca="true" t="shared" si="0" ref="C9:C15">B9/365</f>
        <v>37251.5698630137</v>
      </c>
      <c r="D9" s="58">
        <v>516755</v>
      </c>
      <c r="E9" s="32">
        <f aca="true" t="shared" si="1" ref="E9:E15">D9/365</f>
        <v>1415.7671232876712</v>
      </c>
      <c r="F9" s="58">
        <v>518241</v>
      </c>
      <c r="G9" s="32">
        <f aca="true" t="shared" si="2" ref="G9:G15">F9/365</f>
        <v>1419.8383561643836</v>
      </c>
      <c r="H9" s="60">
        <v>21233664</v>
      </c>
      <c r="I9" s="32">
        <f>H9/365</f>
        <v>58174.42191780822</v>
      </c>
      <c r="J9" s="25" t="s">
        <v>16</v>
      </c>
      <c r="K9" s="25" t="s">
        <v>16</v>
      </c>
      <c r="L9" s="24">
        <f>H9/B9</f>
        <v>1.5616636327471498</v>
      </c>
    </row>
    <row r="10" spans="1:12" s="13" customFormat="1" ht="15" customHeight="1">
      <c r="A10" s="47" t="s">
        <v>15</v>
      </c>
      <c r="B10" s="58">
        <v>1160177</v>
      </c>
      <c r="C10" s="32">
        <f t="shared" si="0"/>
        <v>3178.567123287671</v>
      </c>
      <c r="D10" s="58">
        <v>5455</v>
      </c>
      <c r="E10" s="32">
        <f t="shared" si="1"/>
        <v>14.945205479452055</v>
      </c>
      <c r="F10" s="58">
        <v>5573</v>
      </c>
      <c r="G10" s="32">
        <f t="shared" si="2"/>
        <v>15.26849315068493</v>
      </c>
      <c r="H10" s="62" t="s">
        <v>30</v>
      </c>
      <c r="I10" s="61" t="s">
        <v>30</v>
      </c>
      <c r="J10" s="25" t="s">
        <v>30</v>
      </c>
      <c r="K10" s="25" t="s">
        <v>30</v>
      </c>
      <c r="L10" s="26" t="s">
        <v>30</v>
      </c>
    </row>
    <row r="11" spans="1:12" s="13" customFormat="1" ht="15" customHeight="1">
      <c r="A11" s="47" t="s">
        <v>17</v>
      </c>
      <c r="B11" s="58">
        <v>679</v>
      </c>
      <c r="C11" s="32">
        <f t="shared" si="0"/>
        <v>1.8602739726027397</v>
      </c>
      <c r="D11" s="58">
        <v>60</v>
      </c>
      <c r="E11" s="32">
        <f t="shared" si="1"/>
        <v>0.1643835616438356</v>
      </c>
      <c r="F11" s="58">
        <v>60</v>
      </c>
      <c r="G11" s="32">
        <f t="shared" si="2"/>
        <v>0.1643835616438356</v>
      </c>
      <c r="H11" s="62" t="s">
        <v>31</v>
      </c>
      <c r="I11" s="61" t="s">
        <v>31</v>
      </c>
      <c r="J11" s="23">
        <v>4</v>
      </c>
      <c r="K11" s="25">
        <v>11.3</v>
      </c>
      <c r="L11" s="26" t="s">
        <v>31</v>
      </c>
    </row>
    <row r="12" spans="1:12" s="13" customFormat="1" ht="15" customHeight="1">
      <c r="A12" s="47" t="s">
        <v>18</v>
      </c>
      <c r="B12" s="58">
        <v>52443</v>
      </c>
      <c r="C12" s="32">
        <f t="shared" si="0"/>
        <v>143.67945205479452</v>
      </c>
      <c r="D12" s="58">
        <v>717</v>
      </c>
      <c r="E12" s="32">
        <f t="shared" si="1"/>
        <v>1.9643835616438357</v>
      </c>
      <c r="F12" s="58">
        <v>709</v>
      </c>
      <c r="G12" s="32">
        <f t="shared" si="2"/>
        <v>1.9424657534246574</v>
      </c>
      <c r="H12" s="62" t="s">
        <v>32</v>
      </c>
      <c r="I12" s="61" t="s">
        <v>32</v>
      </c>
      <c r="J12" s="23">
        <v>38.6</v>
      </c>
      <c r="K12" s="25">
        <v>73.6</v>
      </c>
      <c r="L12" s="26" t="s">
        <v>32</v>
      </c>
    </row>
    <row r="13" spans="1:12" s="13" customFormat="1" ht="14.25" customHeight="1">
      <c r="A13" s="47" t="s">
        <v>34</v>
      </c>
      <c r="B13" s="58">
        <v>3438198</v>
      </c>
      <c r="C13" s="32">
        <f t="shared" si="0"/>
        <v>9419.720547945206</v>
      </c>
      <c r="D13" s="58">
        <v>10892</v>
      </c>
      <c r="E13" s="32">
        <f t="shared" si="1"/>
        <v>29.84109589041096</v>
      </c>
      <c r="F13" s="58">
        <v>15028</v>
      </c>
      <c r="G13" s="32">
        <f t="shared" si="2"/>
        <v>41.172602739726024</v>
      </c>
      <c r="H13" s="62" t="s">
        <v>32</v>
      </c>
      <c r="I13" s="61" t="s">
        <v>32</v>
      </c>
      <c r="J13" s="27">
        <v>92.1</v>
      </c>
      <c r="K13" s="23">
        <v>197.6</v>
      </c>
      <c r="L13" s="24"/>
    </row>
    <row r="14" spans="1:12" s="13" customFormat="1" ht="15" customHeight="1">
      <c r="A14" s="47" t="s">
        <v>33</v>
      </c>
      <c r="B14" s="58">
        <v>8945326</v>
      </c>
      <c r="C14" s="32">
        <f t="shared" si="0"/>
        <v>24507.742465753425</v>
      </c>
      <c r="D14" s="58">
        <v>499631</v>
      </c>
      <c r="E14" s="32">
        <f t="shared" si="1"/>
        <v>1368.8520547945207</v>
      </c>
      <c r="F14" s="58">
        <v>496871</v>
      </c>
      <c r="G14" s="32">
        <f t="shared" si="2"/>
        <v>1361.2904109589042</v>
      </c>
      <c r="H14" s="62" t="s">
        <v>32</v>
      </c>
      <c r="I14" s="61" t="s">
        <v>32</v>
      </c>
      <c r="J14" s="27">
        <v>76</v>
      </c>
      <c r="K14" s="25">
        <v>18</v>
      </c>
      <c r="L14" s="26" t="s">
        <v>32</v>
      </c>
    </row>
    <row r="15" spans="1:12" s="13" customFormat="1" ht="15" customHeight="1">
      <c r="A15" s="64" t="s">
        <v>63</v>
      </c>
      <c r="B15" s="58">
        <v>980478</v>
      </c>
      <c r="C15" s="32"/>
      <c r="D15" s="58">
        <v>3071</v>
      </c>
      <c r="E15" s="32"/>
      <c r="F15" s="58">
        <v>3397</v>
      </c>
      <c r="G15" s="32"/>
      <c r="H15" s="62" t="s">
        <v>32</v>
      </c>
      <c r="I15" s="61" t="s">
        <v>32</v>
      </c>
      <c r="J15" s="27">
        <v>93.3</v>
      </c>
      <c r="K15" s="25">
        <v>232.6</v>
      </c>
      <c r="L15" s="26"/>
    </row>
    <row r="16" spans="1:12" s="13" customFormat="1" ht="15" customHeight="1">
      <c r="A16" s="28" t="s">
        <v>19</v>
      </c>
      <c r="B16" s="63"/>
      <c r="C16" s="59"/>
      <c r="D16" s="63"/>
      <c r="E16" s="59"/>
      <c r="F16" s="63"/>
      <c r="G16" s="59"/>
      <c r="H16" s="63"/>
      <c r="I16" s="59"/>
      <c r="J16" s="30"/>
      <c r="K16" s="30"/>
      <c r="L16" s="31"/>
    </row>
    <row r="17" spans="1:12" s="13" customFormat="1" ht="15" customHeight="1">
      <c r="A17" s="21" t="s">
        <v>20</v>
      </c>
      <c r="B17" s="58">
        <f>SUM(B19:B23)</f>
        <v>16847215</v>
      </c>
      <c r="C17" s="32">
        <f>B17/365</f>
        <v>46156.75342465754</v>
      </c>
      <c r="D17" s="58">
        <f>SUM(D19:D23)</f>
        <v>524034</v>
      </c>
      <c r="E17" s="32">
        <f>D17/365</f>
        <v>1435.7095890410958</v>
      </c>
      <c r="F17" s="58">
        <f>SUM(F19:F23)</f>
        <v>525688</v>
      </c>
      <c r="G17" s="32">
        <f>F17/365</f>
        <v>1440.2410958904109</v>
      </c>
      <c r="H17" s="58">
        <f>H6</f>
        <v>21829380</v>
      </c>
      <c r="I17" s="32">
        <f>H17/365</f>
        <v>59806.520547945205</v>
      </c>
      <c r="J17" s="23">
        <v>82.1</v>
      </c>
      <c r="K17" s="23">
        <v>32.1</v>
      </c>
      <c r="L17" s="24">
        <f>L6</f>
        <v>1.295726326280041</v>
      </c>
    </row>
    <row r="18" spans="1:12" s="13" customFormat="1" ht="9.75" customHeight="1">
      <c r="A18" s="21"/>
      <c r="B18" s="58"/>
      <c r="C18" s="32"/>
      <c r="D18" s="58"/>
      <c r="E18" s="32"/>
      <c r="F18" s="58"/>
      <c r="G18" s="32"/>
      <c r="H18" s="58"/>
      <c r="I18" s="32"/>
      <c r="J18" s="23"/>
      <c r="K18" s="23"/>
      <c r="L18" s="24"/>
    </row>
    <row r="19" spans="1:12" s="13" customFormat="1" ht="15" customHeight="1">
      <c r="A19" s="21" t="s">
        <v>21</v>
      </c>
      <c r="B19" s="58">
        <f>B8+B10</f>
        <v>4410569</v>
      </c>
      <c r="C19" s="32">
        <f>B19/365</f>
        <v>12083.750684931507</v>
      </c>
      <c r="D19" s="58">
        <f>D8+D10</f>
        <v>12734</v>
      </c>
      <c r="E19" s="32">
        <f>D19/365</f>
        <v>34.88767123287671</v>
      </c>
      <c r="F19" s="58">
        <f>F8+F10</f>
        <v>13020</v>
      </c>
      <c r="G19" s="32">
        <f>F19/365</f>
        <v>35.67123287671233</v>
      </c>
      <c r="H19" s="62" t="s">
        <v>30</v>
      </c>
      <c r="I19" s="61" t="s">
        <v>30</v>
      </c>
      <c r="J19" s="23">
        <v>90.6</v>
      </c>
      <c r="K19" s="23">
        <v>342.5</v>
      </c>
      <c r="L19" s="26" t="s">
        <v>30</v>
      </c>
    </row>
    <row r="20" spans="1:12" s="13" customFormat="1" ht="15" customHeight="1">
      <c r="A20" s="21" t="s">
        <v>22</v>
      </c>
      <c r="B20" s="58">
        <f>B11</f>
        <v>679</v>
      </c>
      <c r="C20" s="32">
        <f>B20/365</f>
        <v>1.8602739726027397</v>
      </c>
      <c r="D20" s="58">
        <f>D11</f>
        <v>60</v>
      </c>
      <c r="E20" s="32">
        <f>D20/365</f>
        <v>0.1643835616438356</v>
      </c>
      <c r="F20" s="58">
        <f>F11</f>
        <v>60</v>
      </c>
      <c r="G20" s="32">
        <f>F20/365</f>
        <v>0.1643835616438356</v>
      </c>
      <c r="H20" s="62" t="s">
        <v>31</v>
      </c>
      <c r="I20" s="61" t="s">
        <v>31</v>
      </c>
      <c r="J20" s="23">
        <v>4</v>
      </c>
      <c r="K20" s="25">
        <v>11.3</v>
      </c>
      <c r="L20" s="26" t="s">
        <v>31</v>
      </c>
    </row>
    <row r="21" spans="1:12" s="13" customFormat="1" ht="15" customHeight="1">
      <c r="A21" s="21" t="s">
        <v>23</v>
      </c>
      <c r="B21" s="58">
        <f aca="true" t="shared" si="3" ref="B21:D24">B12</f>
        <v>52443</v>
      </c>
      <c r="C21" s="32">
        <f>B21/365</f>
        <v>143.67945205479452</v>
      </c>
      <c r="D21" s="58">
        <f t="shared" si="3"/>
        <v>717</v>
      </c>
      <c r="E21" s="32">
        <f>D21/365</f>
        <v>1.9643835616438357</v>
      </c>
      <c r="F21" s="58">
        <f>F12</f>
        <v>709</v>
      </c>
      <c r="G21" s="32">
        <f>F21/365</f>
        <v>1.9424657534246574</v>
      </c>
      <c r="H21" s="62" t="s">
        <v>32</v>
      </c>
      <c r="I21" s="61" t="s">
        <v>32</v>
      </c>
      <c r="J21" s="23">
        <v>38.6</v>
      </c>
      <c r="K21" s="25">
        <v>73.6</v>
      </c>
      <c r="L21" s="26" t="s">
        <v>32</v>
      </c>
    </row>
    <row r="22" spans="1:12" s="13" customFormat="1" ht="15" customHeight="1">
      <c r="A22" s="21" t="s">
        <v>59</v>
      </c>
      <c r="B22" s="58">
        <f t="shared" si="3"/>
        <v>3438198</v>
      </c>
      <c r="C22" s="32">
        <f>B22/365</f>
        <v>9419.720547945206</v>
      </c>
      <c r="D22" s="58">
        <f t="shared" si="3"/>
        <v>10892</v>
      </c>
      <c r="E22" s="32">
        <f>D22/365</f>
        <v>29.84109589041096</v>
      </c>
      <c r="F22" s="58">
        <f>F13</f>
        <v>15028</v>
      </c>
      <c r="G22" s="32">
        <f>F22/365</f>
        <v>41.172602739726024</v>
      </c>
      <c r="H22" s="62" t="s">
        <v>32</v>
      </c>
      <c r="I22" s="61" t="s">
        <v>32</v>
      </c>
      <c r="J22" s="27">
        <v>92.1</v>
      </c>
      <c r="K22" s="23">
        <v>197.6</v>
      </c>
      <c r="L22" s="26"/>
    </row>
    <row r="23" spans="1:12" s="13" customFormat="1" ht="15" customHeight="1">
      <c r="A23" s="21" t="s">
        <v>58</v>
      </c>
      <c r="B23" s="58">
        <f t="shared" si="3"/>
        <v>8945326</v>
      </c>
      <c r="C23" s="32">
        <f>B23/365</f>
        <v>24507.742465753425</v>
      </c>
      <c r="D23" s="58">
        <f t="shared" si="3"/>
        <v>499631</v>
      </c>
      <c r="E23" s="32">
        <f>D23/365</f>
        <v>1368.8520547945207</v>
      </c>
      <c r="F23" s="58">
        <f>F14</f>
        <v>496871</v>
      </c>
      <c r="G23" s="32">
        <f>F23/365</f>
        <v>1361.2904109589042</v>
      </c>
      <c r="H23" s="62" t="s">
        <v>32</v>
      </c>
      <c r="I23" s="61" t="s">
        <v>32</v>
      </c>
      <c r="J23" s="27">
        <v>76</v>
      </c>
      <c r="K23" s="25">
        <v>18</v>
      </c>
      <c r="L23" s="26" t="s">
        <v>32</v>
      </c>
    </row>
    <row r="24" spans="1:12" s="13" customFormat="1" ht="15" customHeight="1">
      <c r="A24" s="65" t="s">
        <v>63</v>
      </c>
      <c r="B24" s="58">
        <f t="shared" si="3"/>
        <v>980478</v>
      </c>
      <c r="C24" s="32"/>
      <c r="D24" s="58">
        <f t="shared" si="3"/>
        <v>3071</v>
      </c>
      <c r="E24" s="32"/>
      <c r="F24" s="58">
        <f>F15</f>
        <v>3397</v>
      </c>
      <c r="G24" s="32"/>
      <c r="H24" s="62" t="s">
        <v>32</v>
      </c>
      <c r="I24" s="61" t="s">
        <v>32</v>
      </c>
      <c r="J24" s="23">
        <v>93.3</v>
      </c>
      <c r="K24" s="25">
        <v>232.6</v>
      </c>
      <c r="L24" s="26"/>
    </row>
    <row r="25" spans="1:12" s="13" customFormat="1" ht="9.75" customHeight="1">
      <c r="A25" s="21"/>
      <c r="B25" s="22"/>
      <c r="C25" s="23"/>
      <c r="D25" s="22"/>
      <c r="E25" s="23"/>
      <c r="F25" s="22"/>
      <c r="G25" s="23"/>
      <c r="H25" s="22"/>
      <c r="I25" s="23"/>
      <c r="J25" s="23"/>
      <c r="K25" s="23"/>
      <c r="L25" s="24"/>
    </row>
    <row r="26" spans="1:12" s="13" customFormat="1" ht="15" customHeight="1">
      <c r="A26" s="28" t="s">
        <v>24</v>
      </c>
      <c r="B26" s="29"/>
      <c r="C26" s="30"/>
      <c r="D26" s="29"/>
      <c r="E26" s="30"/>
      <c r="F26" s="29"/>
      <c r="G26" s="30"/>
      <c r="H26" s="29"/>
      <c r="I26" s="30"/>
      <c r="J26" s="30"/>
      <c r="K26" s="30"/>
      <c r="L26" s="31"/>
    </row>
    <row r="27" spans="1:12" s="13" customFormat="1" ht="15" customHeight="1">
      <c r="A27" s="21" t="s">
        <v>25</v>
      </c>
      <c r="B27" s="22">
        <f>SUM(B29:B37)</f>
        <v>16847215</v>
      </c>
      <c r="C27" s="23">
        <f>B27/365</f>
        <v>46156.75342465754</v>
      </c>
      <c r="D27" s="22">
        <f>SUM(D29:D37)</f>
        <v>524034</v>
      </c>
      <c r="E27" s="23">
        <f>D27/365</f>
        <v>1435.7095890410958</v>
      </c>
      <c r="F27" s="22">
        <f>SUM(F29:F37)</f>
        <v>525688</v>
      </c>
      <c r="G27" s="23">
        <f>F27/365</f>
        <v>1440.2410958904109</v>
      </c>
      <c r="H27" s="22">
        <f>SUM(H29:H37)</f>
        <v>21829380</v>
      </c>
      <c r="I27" s="23">
        <f>H27/365</f>
        <v>59806.520547945205</v>
      </c>
      <c r="J27" s="23">
        <v>82.1</v>
      </c>
      <c r="K27" s="23">
        <v>32.1</v>
      </c>
      <c r="L27" s="24">
        <f>L17</f>
        <v>1.295726326280041</v>
      </c>
    </row>
    <row r="28" spans="1:12" s="13" customFormat="1" ht="9.75" customHeight="1">
      <c r="A28" s="21"/>
      <c r="B28" s="22"/>
      <c r="C28" s="23"/>
      <c r="D28" s="22"/>
      <c r="E28" s="23"/>
      <c r="F28" s="22"/>
      <c r="G28" s="23"/>
      <c r="H28" s="22"/>
      <c r="I28" s="23"/>
      <c r="J28" s="23"/>
      <c r="K28" s="23"/>
      <c r="L28" s="24"/>
    </row>
    <row r="29" spans="1:12" s="13" customFormat="1" ht="15" customHeight="1">
      <c r="A29" s="21" t="s">
        <v>26</v>
      </c>
      <c r="B29" s="22">
        <f>B42</f>
        <v>2673034</v>
      </c>
      <c r="C29" s="23">
        <f>B29/365</f>
        <v>7323.380821917808</v>
      </c>
      <c r="D29" s="22">
        <f>D42</f>
        <v>96762</v>
      </c>
      <c r="E29" s="23">
        <f>D29/365</f>
        <v>265.1013698630137</v>
      </c>
      <c r="F29" s="58">
        <f>F42</f>
        <v>97112</v>
      </c>
      <c r="G29" s="32">
        <f aca="true" t="shared" si="4" ref="G29:G37">F29/365</f>
        <v>266.0602739726027</v>
      </c>
      <c r="H29" s="58">
        <f>H42</f>
        <v>3742710</v>
      </c>
      <c r="I29" s="23">
        <f aca="true" t="shared" si="5" ref="I29:I37">H29/365</f>
        <v>10254</v>
      </c>
      <c r="J29" s="23">
        <f>J42</f>
        <v>79.3</v>
      </c>
      <c r="K29" s="23">
        <f>2*B29/(D29+F29)</f>
        <v>27.57496105718147</v>
      </c>
      <c r="L29" s="24">
        <f>H29/B29</f>
        <v>1.4001729869504091</v>
      </c>
    </row>
    <row r="30" spans="1:12" s="13" customFormat="1" ht="15" customHeight="1">
      <c r="A30" s="21" t="s">
        <v>35</v>
      </c>
      <c r="B30" s="22">
        <f>SUM(B43:B44,B53)</f>
        <v>3967391</v>
      </c>
      <c r="C30" s="23">
        <f aca="true" t="shared" si="6" ref="C30:E37">B30/365</f>
        <v>10869.564383561645</v>
      </c>
      <c r="D30" s="22">
        <f>SUM(D43:D44,D53)</f>
        <v>120474</v>
      </c>
      <c r="E30" s="23">
        <f t="shared" si="6"/>
        <v>330.06575342465754</v>
      </c>
      <c r="F30" s="58">
        <f>SUM(F43:F44,F53)</f>
        <v>120838</v>
      </c>
      <c r="G30" s="32">
        <f t="shared" si="4"/>
        <v>331.06301369863013</v>
      </c>
      <c r="H30" s="58">
        <f>SUM(H43:H44,H53)</f>
        <v>5257029</v>
      </c>
      <c r="I30" s="23">
        <f t="shared" si="5"/>
        <v>14402.819178082193</v>
      </c>
      <c r="J30" s="32">
        <v>78.2</v>
      </c>
      <c r="K30" s="23">
        <f aca="true" t="shared" si="7" ref="K30:K37">2*B30/(D30+F30)</f>
        <v>32.881837621005175</v>
      </c>
      <c r="L30" s="24">
        <f aca="true" t="shared" si="8" ref="L30:L37">H30/B30</f>
        <v>1.325059466031959</v>
      </c>
    </row>
    <row r="31" spans="1:12" s="13" customFormat="1" ht="15" customHeight="1">
      <c r="A31" s="21" t="s">
        <v>36</v>
      </c>
      <c r="B31" s="22">
        <f>SUM(B45:B46,B52)</f>
        <v>3354875</v>
      </c>
      <c r="C31" s="23">
        <f t="shared" si="6"/>
        <v>9191.438356164384</v>
      </c>
      <c r="D31" s="22">
        <f>SUM(D45:D46,D52)</f>
        <v>116761</v>
      </c>
      <c r="E31" s="23">
        <f t="shared" si="6"/>
        <v>319.8931506849315</v>
      </c>
      <c r="F31" s="58">
        <f>SUM(F45:F46,F52)</f>
        <v>117104</v>
      </c>
      <c r="G31" s="32">
        <f t="shared" si="4"/>
        <v>320.83287671232875</v>
      </c>
      <c r="H31" s="58">
        <f>SUM(H45:H46,H52)</f>
        <v>4652318</v>
      </c>
      <c r="I31" s="23">
        <f t="shared" si="5"/>
        <v>12746.076712328768</v>
      </c>
      <c r="J31" s="32">
        <v>86.3</v>
      </c>
      <c r="K31" s="23">
        <f t="shared" si="7"/>
        <v>28.69069762469801</v>
      </c>
      <c r="L31" s="24">
        <f t="shared" si="8"/>
        <v>1.3867336338909795</v>
      </c>
    </row>
    <row r="32" spans="1:12" s="13" customFormat="1" ht="15" customHeight="1">
      <c r="A32" s="21" t="s">
        <v>37</v>
      </c>
      <c r="B32" s="22">
        <f>SUM(B47,B56)</f>
        <v>2402499</v>
      </c>
      <c r="C32" s="23">
        <f t="shared" si="6"/>
        <v>6582.18904109589</v>
      </c>
      <c r="D32" s="22">
        <f>SUM(D47,D56)</f>
        <v>62143</v>
      </c>
      <c r="E32" s="23">
        <f t="shared" si="6"/>
        <v>170.25479452054793</v>
      </c>
      <c r="F32" s="58">
        <f>SUM(F47,F56)</f>
        <v>62369</v>
      </c>
      <c r="G32" s="32">
        <f t="shared" si="4"/>
        <v>170.8739726027397</v>
      </c>
      <c r="H32" s="58">
        <f>SUM(H47,H56)</f>
        <v>2791749</v>
      </c>
      <c r="I32" s="23">
        <f t="shared" si="5"/>
        <v>7648.627397260274</v>
      </c>
      <c r="J32" s="32">
        <v>83.2</v>
      </c>
      <c r="K32" s="23">
        <f t="shared" si="7"/>
        <v>38.590641865844255</v>
      </c>
      <c r="L32" s="24">
        <f t="shared" si="8"/>
        <v>1.162018797926659</v>
      </c>
    </row>
    <row r="33" spans="1:12" s="13" customFormat="1" ht="15" customHeight="1">
      <c r="A33" s="21" t="s">
        <v>38</v>
      </c>
      <c r="B33" s="22">
        <f>SUM(B54:B55)</f>
        <v>1188215</v>
      </c>
      <c r="C33" s="23">
        <f t="shared" si="6"/>
        <v>3255.3835616438355</v>
      </c>
      <c r="D33" s="22">
        <f>SUM(D54:D55)</f>
        <v>36708</v>
      </c>
      <c r="E33" s="23">
        <f t="shared" si="6"/>
        <v>100.56986301369864</v>
      </c>
      <c r="F33" s="58">
        <f>SUM(F54:F55)</f>
        <v>36868</v>
      </c>
      <c r="G33" s="32">
        <f t="shared" si="4"/>
        <v>101.00821917808219</v>
      </c>
      <c r="H33" s="58">
        <f>SUM(H54:H55)</f>
        <v>1946573</v>
      </c>
      <c r="I33" s="23">
        <f t="shared" si="5"/>
        <v>5333.076712328767</v>
      </c>
      <c r="J33" s="32">
        <v>80.8</v>
      </c>
      <c r="K33" s="23">
        <f t="shared" si="7"/>
        <v>32.29898336414048</v>
      </c>
      <c r="L33" s="24">
        <f t="shared" si="8"/>
        <v>1.6382329797216835</v>
      </c>
    </row>
    <row r="34" spans="1:12" s="13" customFormat="1" ht="15" customHeight="1">
      <c r="A34" s="21" t="s">
        <v>39</v>
      </c>
      <c r="B34" s="22">
        <f>SUM(B48:B49)</f>
        <v>809569</v>
      </c>
      <c r="C34" s="23">
        <f t="shared" si="6"/>
        <v>2217.9972602739726</v>
      </c>
      <c r="D34" s="22">
        <f>SUM(D48:D49)</f>
        <v>11527</v>
      </c>
      <c r="E34" s="23">
        <f t="shared" si="6"/>
        <v>31.58082191780822</v>
      </c>
      <c r="F34" s="58">
        <f>SUM(F48:F49)</f>
        <v>11632</v>
      </c>
      <c r="G34" s="32">
        <f t="shared" si="4"/>
        <v>31.86849315068493</v>
      </c>
      <c r="H34" s="58">
        <f>SUM(H48:H49)</f>
        <v>626117</v>
      </c>
      <c r="I34" s="23">
        <f t="shared" si="5"/>
        <v>1715.3890410958904</v>
      </c>
      <c r="J34" s="32">
        <v>87.3</v>
      </c>
      <c r="K34" s="23">
        <f t="shared" si="7"/>
        <v>69.91398592339911</v>
      </c>
      <c r="L34" s="24">
        <f t="shared" si="8"/>
        <v>0.7733954733938676</v>
      </c>
    </row>
    <row r="35" spans="1:12" s="13" customFormat="1" ht="15" customHeight="1">
      <c r="A35" s="21" t="s">
        <v>40</v>
      </c>
      <c r="B35" s="22">
        <f>SUM(B50)</f>
        <v>685358</v>
      </c>
      <c r="C35" s="23">
        <f t="shared" si="6"/>
        <v>1877.6931506849314</v>
      </c>
      <c r="D35" s="22">
        <f>SUM(D50)</f>
        <v>27886</v>
      </c>
      <c r="E35" s="23">
        <f t="shared" si="6"/>
        <v>76.4</v>
      </c>
      <c r="F35" s="58">
        <f>SUM(F50)</f>
        <v>27900</v>
      </c>
      <c r="G35" s="32">
        <f t="shared" si="4"/>
        <v>76.43835616438356</v>
      </c>
      <c r="H35" s="58">
        <f>SUM(H50)</f>
        <v>967111</v>
      </c>
      <c r="I35" s="23">
        <f t="shared" si="5"/>
        <v>2649.619178082192</v>
      </c>
      <c r="J35" s="23">
        <f>J50</f>
        <v>79.5</v>
      </c>
      <c r="K35" s="23">
        <f t="shared" si="7"/>
        <v>24.570967626286166</v>
      </c>
      <c r="L35" s="24">
        <f t="shared" si="8"/>
        <v>1.4111033941385378</v>
      </c>
    </row>
    <row r="36" spans="1:12" s="13" customFormat="1" ht="15" customHeight="1">
      <c r="A36" s="21" t="s">
        <v>41</v>
      </c>
      <c r="B36" s="22">
        <f>SUM(B57)</f>
        <v>873027</v>
      </c>
      <c r="C36" s="23">
        <f t="shared" si="6"/>
        <v>2391.854794520548</v>
      </c>
      <c r="D36" s="22">
        <f>SUM(D57)</f>
        <v>25056</v>
      </c>
      <c r="E36" s="23">
        <f t="shared" si="6"/>
        <v>68.64657534246575</v>
      </c>
      <c r="F36" s="58">
        <f>SUM(F57)</f>
        <v>25115</v>
      </c>
      <c r="G36" s="32">
        <f t="shared" si="4"/>
        <v>68.8082191780822</v>
      </c>
      <c r="H36" s="58">
        <f>SUM(H57)</f>
        <v>560078</v>
      </c>
      <c r="I36" s="23">
        <f t="shared" si="5"/>
        <v>1534.4602739726026</v>
      </c>
      <c r="J36" s="23">
        <f>J57</f>
        <v>84.4</v>
      </c>
      <c r="K36" s="23">
        <f t="shared" si="7"/>
        <v>34.80205696517909</v>
      </c>
      <c r="L36" s="24">
        <f t="shared" si="8"/>
        <v>0.6415357142448057</v>
      </c>
    </row>
    <row r="37" spans="1:12" s="13" customFormat="1" ht="15" customHeight="1">
      <c r="A37" s="21" t="s">
        <v>42</v>
      </c>
      <c r="B37" s="22">
        <f>SUM(B51)</f>
        <v>893247</v>
      </c>
      <c r="C37" s="23">
        <f t="shared" si="6"/>
        <v>2447.2520547945205</v>
      </c>
      <c r="D37" s="22">
        <f>SUM(D51)</f>
        <v>26717</v>
      </c>
      <c r="E37" s="23">
        <f t="shared" si="6"/>
        <v>73.1972602739726</v>
      </c>
      <c r="F37" s="58">
        <f>SUM(F51)</f>
        <v>26750</v>
      </c>
      <c r="G37" s="32">
        <f t="shared" si="4"/>
        <v>73.28767123287672</v>
      </c>
      <c r="H37" s="58">
        <f>SUM(H51)</f>
        <v>1285695</v>
      </c>
      <c r="I37" s="23">
        <f t="shared" si="5"/>
        <v>3522.4520547945203</v>
      </c>
      <c r="J37" s="23">
        <f>J51</f>
        <v>85.4</v>
      </c>
      <c r="K37" s="23">
        <f t="shared" si="7"/>
        <v>33.41302111582846</v>
      </c>
      <c r="L37" s="24">
        <f t="shared" si="8"/>
        <v>1.4393499222499488</v>
      </c>
    </row>
    <row r="38" spans="1:12" s="13" customFormat="1" ht="9.75" customHeight="1">
      <c r="A38" s="21"/>
      <c r="B38" s="22"/>
      <c r="C38" s="23"/>
      <c r="D38" s="22"/>
      <c r="E38" s="23"/>
      <c r="F38" s="22"/>
      <c r="G38" s="23"/>
      <c r="H38" s="22"/>
      <c r="I38" s="23"/>
      <c r="J38" s="23"/>
      <c r="K38" s="23"/>
      <c r="L38" s="24"/>
    </row>
    <row r="39" spans="1:12" s="13" customFormat="1" ht="15" customHeight="1">
      <c r="A39" s="28" t="s">
        <v>27</v>
      </c>
      <c r="B39" s="29"/>
      <c r="C39" s="30"/>
      <c r="D39" s="29"/>
      <c r="E39" s="30"/>
      <c r="F39" s="29"/>
      <c r="G39" s="30"/>
      <c r="H39" s="29"/>
      <c r="I39" s="30"/>
      <c r="J39" s="30"/>
      <c r="K39" s="30"/>
      <c r="L39" s="31"/>
    </row>
    <row r="40" spans="1:12" s="13" customFormat="1" ht="15" customHeight="1">
      <c r="A40" s="21" t="s">
        <v>25</v>
      </c>
      <c r="B40" s="22">
        <f>SUM(B42:B57)</f>
        <v>16847215</v>
      </c>
      <c r="C40" s="23">
        <v>46918</v>
      </c>
      <c r="D40" s="22">
        <f>SUM(D42:D57)</f>
        <v>524034</v>
      </c>
      <c r="E40" s="23">
        <v>1416</v>
      </c>
      <c r="F40" s="22">
        <f>SUM(F42:F57)</f>
        <v>525688</v>
      </c>
      <c r="G40" s="23">
        <v>1415.2</v>
      </c>
      <c r="H40" s="22">
        <f>SUM(H42:H57)</f>
        <v>21829380</v>
      </c>
      <c r="I40" s="23">
        <v>61670.6</v>
      </c>
      <c r="J40" s="23">
        <v>82.1</v>
      </c>
      <c r="K40" s="23">
        <v>32.1</v>
      </c>
      <c r="L40" s="24">
        <f>L27</f>
        <v>1.295726326280041</v>
      </c>
    </row>
    <row r="41" spans="1:12" s="13" customFormat="1" ht="15" customHeight="1">
      <c r="A41" s="21"/>
      <c r="B41" s="22"/>
      <c r="C41" s="23"/>
      <c r="D41" s="22"/>
      <c r="E41" s="23"/>
      <c r="F41" s="22"/>
      <c r="G41" s="23"/>
      <c r="H41" s="22"/>
      <c r="I41" s="23"/>
      <c r="J41" s="23"/>
      <c r="K41" s="23"/>
      <c r="L41" s="24"/>
    </row>
    <row r="42" spans="1:12" s="13" customFormat="1" ht="15" customHeight="1">
      <c r="A42" s="48" t="s">
        <v>43</v>
      </c>
      <c r="B42" s="58">
        <v>2673034</v>
      </c>
      <c r="C42" s="23">
        <f>B42/365</f>
        <v>7323.380821917808</v>
      </c>
      <c r="D42" s="58">
        <v>96762</v>
      </c>
      <c r="E42" s="23">
        <f>D42/365</f>
        <v>265.1013698630137</v>
      </c>
      <c r="F42" s="58">
        <v>97112</v>
      </c>
      <c r="G42" s="23">
        <f aca="true" t="shared" si="9" ref="G42:G57">F42/365</f>
        <v>266.0602739726027</v>
      </c>
      <c r="H42" s="58">
        <v>3742710</v>
      </c>
      <c r="I42" s="23">
        <f aca="true" t="shared" si="10" ref="I42:I57">H42/365</f>
        <v>10254</v>
      </c>
      <c r="J42" s="32">
        <v>79.3</v>
      </c>
      <c r="K42" s="23">
        <f>2*B42/(D42+F42)</f>
        <v>27.57496105718147</v>
      </c>
      <c r="L42" s="24">
        <f aca="true" t="shared" si="11" ref="L42:L57">H42/B42</f>
        <v>1.4001729869504091</v>
      </c>
    </row>
    <row r="43" spans="1:12" s="13" customFormat="1" ht="15" customHeight="1">
      <c r="A43" s="48" t="s">
        <v>44</v>
      </c>
      <c r="B43" s="58">
        <v>1300554</v>
      </c>
      <c r="C43" s="23">
        <f aca="true" t="shared" si="12" ref="C43:E57">B43/365</f>
        <v>3563.1616438356164</v>
      </c>
      <c r="D43" s="58">
        <v>48511</v>
      </c>
      <c r="E43" s="23">
        <f t="shared" si="12"/>
        <v>132.90684931506848</v>
      </c>
      <c r="F43" s="58">
        <v>48651</v>
      </c>
      <c r="G43" s="23">
        <f t="shared" si="9"/>
        <v>133.29041095890412</v>
      </c>
      <c r="H43" s="58">
        <v>2062040</v>
      </c>
      <c r="I43" s="23">
        <f t="shared" si="10"/>
        <v>5649.424657534247</v>
      </c>
      <c r="J43" s="32">
        <v>84.3</v>
      </c>
      <c r="K43" s="23">
        <f aca="true" t="shared" si="13" ref="K43:K57">2*B43/(D43+F43)</f>
        <v>26.770836335192772</v>
      </c>
      <c r="L43" s="24">
        <f t="shared" si="11"/>
        <v>1.5855089446497417</v>
      </c>
    </row>
    <row r="44" spans="1:12" s="13" customFormat="1" ht="15" customHeight="1">
      <c r="A44" s="48" t="s">
        <v>45</v>
      </c>
      <c r="B44" s="58">
        <v>1229471</v>
      </c>
      <c r="C44" s="23">
        <f t="shared" si="12"/>
        <v>3368.413698630137</v>
      </c>
      <c r="D44" s="58">
        <v>44639</v>
      </c>
      <c r="E44" s="23">
        <f t="shared" si="12"/>
        <v>122.2986301369863</v>
      </c>
      <c r="F44" s="58">
        <v>44885</v>
      </c>
      <c r="G44" s="23">
        <f t="shared" si="9"/>
        <v>122.97260273972603</v>
      </c>
      <c r="H44" s="58">
        <v>1855624</v>
      </c>
      <c r="I44" s="23">
        <f t="shared" si="10"/>
        <v>5083.901369863013</v>
      </c>
      <c r="J44" s="32">
        <v>72.8</v>
      </c>
      <c r="K44" s="32">
        <f t="shared" si="13"/>
        <v>27.466846879049193</v>
      </c>
      <c r="L44" s="24">
        <f t="shared" si="11"/>
        <v>1.5092865142813454</v>
      </c>
    </row>
    <row r="45" spans="1:12" s="13" customFormat="1" ht="15" customHeight="1">
      <c r="A45" s="48" t="s">
        <v>46</v>
      </c>
      <c r="B45" s="58">
        <v>962794</v>
      </c>
      <c r="C45" s="23">
        <f t="shared" si="12"/>
        <v>2637.7917808219177</v>
      </c>
      <c r="D45" s="58">
        <v>47210</v>
      </c>
      <c r="E45" s="23">
        <f t="shared" si="12"/>
        <v>129.34246575342465</v>
      </c>
      <c r="F45" s="58">
        <v>47431</v>
      </c>
      <c r="G45" s="23">
        <f t="shared" si="9"/>
        <v>129.94794520547944</v>
      </c>
      <c r="H45" s="58">
        <v>1951810</v>
      </c>
      <c r="I45" s="23">
        <f t="shared" si="10"/>
        <v>5347.424657534247</v>
      </c>
      <c r="J45" s="32">
        <v>84.6</v>
      </c>
      <c r="K45" s="32">
        <f t="shared" si="13"/>
        <v>20.346234718568063</v>
      </c>
      <c r="L45" s="24">
        <f t="shared" si="11"/>
        <v>2.027235317212197</v>
      </c>
    </row>
    <row r="46" spans="1:12" s="13" customFormat="1" ht="15" customHeight="1">
      <c r="A46" s="48" t="s">
        <v>47</v>
      </c>
      <c r="B46" s="58">
        <v>505740</v>
      </c>
      <c r="C46" s="23">
        <f t="shared" si="12"/>
        <v>1385.5890410958905</v>
      </c>
      <c r="D46" s="58">
        <v>10723</v>
      </c>
      <c r="E46" s="23">
        <f t="shared" si="12"/>
        <v>29.378082191780823</v>
      </c>
      <c r="F46" s="58">
        <v>10785</v>
      </c>
      <c r="G46" s="23">
        <f t="shared" si="9"/>
        <v>29.54794520547945</v>
      </c>
      <c r="H46" s="58">
        <v>417534</v>
      </c>
      <c r="I46" s="23">
        <f t="shared" si="10"/>
        <v>1143.9287671232876</v>
      </c>
      <c r="J46" s="32">
        <v>87.4</v>
      </c>
      <c r="K46" s="32">
        <f t="shared" si="13"/>
        <v>47.02808257392598</v>
      </c>
      <c r="L46" s="24">
        <f t="shared" si="11"/>
        <v>0.8255902242258868</v>
      </c>
    </row>
    <row r="47" spans="1:12" s="13" customFormat="1" ht="15" customHeight="1">
      <c r="A47" s="48" t="s">
        <v>48</v>
      </c>
      <c r="B47" s="58">
        <v>1977510</v>
      </c>
      <c r="C47" s="23">
        <f t="shared" si="12"/>
        <v>5417.835616438356</v>
      </c>
      <c r="D47" s="58">
        <v>52276</v>
      </c>
      <c r="E47" s="23">
        <f t="shared" si="12"/>
        <v>143.2219178082192</v>
      </c>
      <c r="F47" s="58">
        <v>52342</v>
      </c>
      <c r="G47" s="23">
        <f t="shared" si="9"/>
        <v>143.4027397260274</v>
      </c>
      <c r="H47" s="58">
        <v>2286786</v>
      </c>
      <c r="I47" s="23">
        <f t="shared" si="10"/>
        <v>6265.1671232876715</v>
      </c>
      <c r="J47" s="32">
        <v>86.6</v>
      </c>
      <c r="K47" s="32">
        <f t="shared" si="13"/>
        <v>37.80439312546598</v>
      </c>
      <c r="L47" s="24">
        <f t="shared" si="11"/>
        <v>1.1563966806741812</v>
      </c>
    </row>
    <row r="48" spans="1:12" s="13" customFormat="1" ht="15" customHeight="1">
      <c r="A48" s="48" t="s">
        <v>49</v>
      </c>
      <c r="B48" s="58">
        <v>452705</v>
      </c>
      <c r="C48" s="23">
        <f t="shared" si="12"/>
        <v>1240.2876712328766</v>
      </c>
      <c r="D48" s="58">
        <v>7036</v>
      </c>
      <c r="E48" s="23">
        <f t="shared" si="12"/>
        <v>19.276712328767122</v>
      </c>
      <c r="F48" s="58">
        <v>7124</v>
      </c>
      <c r="G48" s="23">
        <f t="shared" si="9"/>
        <v>19.517808219178082</v>
      </c>
      <c r="H48" s="58">
        <v>353097</v>
      </c>
      <c r="I48" s="23">
        <f t="shared" si="10"/>
        <v>967.3890410958904</v>
      </c>
      <c r="J48" s="32">
        <v>85.2</v>
      </c>
      <c r="K48" s="32">
        <f t="shared" si="13"/>
        <v>63.94138418079096</v>
      </c>
      <c r="L48" s="24">
        <f t="shared" si="11"/>
        <v>0.7799715046222153</v>
      </c>
    </row>
    <row r="49" spans="1:12" s="13" customFormat="1" ht="15" customHeight="1">
      <c r="A49" s="48" t="s">
        <v>50</v>
      </c>
      <c r="B49" s="58">
        <v>356864</v>
      </c>
      <c r="C49" s="23">
        <f t="shared" si="12"/>
        <v>977.7095890410959</v>
      </c>
      <c r="D49" s="58">
        <v>4491</v>
      </c>
      <c r="E49" s="23">
        <f t="shared" si="12"/>
        <v>12.304109589041095</v>
      </c>
      <c r="F49" s="58">
        <v>4508</v>
      </c>
      <c r="G49" s="23">
        <f t="shared" si="9"/>
        <v>12.35068493150685</v>
      </c>
      <c r="H49" s="58">
        <v>273020</v>
      </c>
      <c r="I49" s="23">
        <f t="shared" si="10"/>
        <v>748</v>
      </c>
      <c r="J49" s="32">
        <v>89.9</v>
      </c>
      <c r="K49" s="32">
        <f t="shared" si="13"/>
        <v>79.31192354706079</v>
      </c>
      <c r="L49" s="24">
        <f t="shared" si="11"/>
        <v>0.7650533536585366</v>
      </c>
    </row>
    <row r="50" spans="1:12" s="13" customFormat="1" ht="15" customHeight="1">
      <c r="A50" s="48" t="s">
        <v>51</v>
      </c>
      <c r="B50" s="58">
        <v>685358</v>
      </c>
      <c r="C50" s="23">
        <f t="shared" si="12"/>
        <v>1877.6931506849314</v>
      </c>
      <c r="D50" s="58">
        <v>27886</v>
      </c>
      <c r="E50" s="23">
        <f t="shared" si="12"/>
        <v>76.4</v>
      </c>
      <c r="F50" s="58">
        <v>27900</v>
      </c>
      <c r="G50" s="23">
        <f t="shared" si="9"/>
        <v>76.43835616438356</v>
      </c>
      <c r="H50" s="58">
        <v>967111</v>
      </c>
      <c r="I50" s="23">
        <f t="shared" si="10"/>
        <v>2649.619178082192</v>
      </c>
      <c r="J50" s="32">
        <v>79.5</v>
      </c>
      <c r="K50" s="32">
        <f t="shared" si="13"/>
        <v>24.570967626286166</v>
      </c>
      <c r="L50" s="24">
        <f t="shared" si="11"/>
        <v>1.4111033941385378</v>
      </c>
    </row>
    <row r="51" spans="1:12" s="13" customFormat="1" ht="15" customHeight="1">
      <c r="A51" s="48" t="s">
        <v>52</v>
      </c>
      <c r="B51" s="58">
        <v>893247</v>
      </c>
      <c r="C51" s="23">
        <f t="shared" si="12"/>
        <v>2447.2520547945205</v>
      </c>
      <c r="D51" s="58">
        <v>26717</v>
      </c>
      <c r="E51" s="23">
        <f t="shared" si="12"/>
        <v>73.1972602739726</v>
      </c>
      <c r="F51" s="58">
        <v>26750</v>
      </c>
      <c r="G51" s="23">
        <f t="shared" si="9"/>
        <v>73.28767123287672</v>
      </c>
      <c r="H51" s="58">
        <v>1285695</v>
      </c>
      <c r="I51" s="23">
        <f t="shared" si="10"/>
        <v>3522.4520547945203</v>
      </c>
      <c r="J51" s="32">
        <v>85.4</v>
      </c>
      <c r="K51" s="32">
        <f t="shared" si="13"/>
        <v>33.41302111582846</v>
      </c>
      <c r="L51" s="24">
        <f t="shared" si="11"/>
        <v>1.4393499222499488</v>
      </c>
    </row>
    <row r="52" spans="1:12" s="13" customFormat="1" ht="15" customHeight="1">
      <c r="A52" s="48" t="s">
        <v>28</v>
      </c>
      <c r="B52" s="58">
        <v>1886341</v>
      </c>
      <c r="C52" s="23">
        <f t="shared" si="12"/>
        <v>5168.057534246575</v>
      </c>
      <c r="D52" s="58">
        <v>58828</v>
      </c>
      <c r="E52" s="23">
        <f t="shared" si="12"/>
        <v>161.17260273972602</v>
      </c>
      <c r="F52" s="58">
        <v>58888</v>
      </c>
      <c r="G52" s="23">
        <f t="shared" si="9"/>
        <v>161.33698630136988</v>
      </c>
      <c r="H52" s="58">
        <v>2282974</v>
      </c>
      <c r="I52" s="23">
        <f t="shared" si="10"/>
        <v>6254.723287671233</v>
      </c>
      <c r="J52" s="32">
        <v>87</v>
      </c>
      <c r="K52" s="32">
        <f t="shared" si="13"/>
        <v>32.04901627646199</v>
      </c>
      <c r="L52" s="24">
        <f t="shared" si="11"/>
        <v>1.2102658002980373</v>
      </c>
    </row>
    <row r="53" spans="1:12" s="13" customFormat="1" ht="15" customHeight="1">
      <c r="A53" s="48" t="s">
        <v>53</v>
      </c>
      <c r="B53" s="58">
        <v>1437366</v>
      </c>
      <c r="C53" s="23">
        <f t="shared" si="12"/>
        <v>3937.9890410958906</v>
      </c>
      <c r="D53" s="58">
        <v>27324</v>
      </c>
      <c r="E53" s="23">
        <f t="shared" si="12"/>
        <v>74.86027397260274</v>
      </c>
      <c r="F53" s="58">
        <v>27302</v>
      </c>
      <c r="G53" s="23">
        <f t="shared" si="9"/>
        <v>74.8</v>
      </c>
      <c r="H53" s="58">
        <v>1339365</v>
      </c>
      <c r="I53" s="23">
        <f t="shared" si="10"/>
        <v>3669.4931506849316</v>
      </c>
      <c r="J53" s="32">
        <v>78.1</v>
      </c>
      <c r="K53" s="32">
        <f t="shared" si="13"/>
        <v>52.625709369164866</v>
      </c>
      <c r="L53" s="24">
        <f t="shared" si="11"/>
        <v>0.9318190356527147</v>
      </c>
    </row>
    <row r="54" spans="1:12" s="13" customFormat="1" ht="15" customHeight="1">
      <c r="A54" s="48" t="s">
        <v>54</v>
      </c>
      <c r="B54" s="58">
        <v>363757</v>
      </c>
      <c r="C54" s="23">
        <f t="shared" si="12"/>
        <v>996.5945205479452</v>
      </c>
      <c r="D54" s="58">
        <v>8709</v>
      </c>
      <c r="E54" s="23">
        <f t="shared" si="12"/>
        <v>23.86027397260274</v>
      </c>
      <c r="F54" s="58">
        <v>8774</v>
      </c>
      <c r="G54" s="23">
        <f t="shared" si="9"/>
        <v>24.03835616438356</v>
      </c>
      <c r="H54" s="58">
        <v>421727</v>
      </c>
      <c r="I54" s="23">
        <f t="shared" si="10"/>
        <v>1155.4164383561645</v>
      </c>
      <c r="J54" s="32">
        <v>79</v>
      </c>
      <c r="K54" s="32">
        <f t="shared" si="13"/>
        <v>41.612652290796774</v>
      </c>
      <c r="L54" s="24">
        <f t="shared" si="11"/>
        <v>1.1593646307837375</v>
      </c>
    </row>
    <row r="55" spans="1:12" s="13" customFormat="1" ht="15" customHeight="1">
      <c r="A55" s="48" t="s">
        <v>55</v>
      </c>
      <c r="B55" s="58">
        <v>824458</v>
      </c>
      <c r="C55" s="23">
        <f t="shared" si="12"/>
        <v>2258.7890410958903</v>
      </c>
      <c r="D55" s="58">
        <v>27999</v>
      </c>
      <c r="E55" s="23">
        <f t="shared" si="12"/>
        <v>76.7095890410959</v>
      </c>
      <c r="F55" s="58">
        <v>28094</v>
      </c>
      <c r="G55" s="23">
        <f t="shared" si="9"/>
        <v>76.96986301369863</v>
      </c>
      <c r="H55" s="58">
        <v>1524846</v>
      </c>
      <c r="I55" s="23">
        <f t="shared" si="10"/>
        <v>4177.660273972603</v>
      </c>
      <c r="J55" s="32">
        <v>81.6</v>
      </c>
      <c r="K55" s="32">
        <f t="shared" si="13"/>
        <v>29.39611003155474</v>
      </c>
      <c r="L55" s="24">
        <f t="shared" si="11"/>
        <v>1.8495132559815055</v>
      </c>
    </row>
    <row r="56" spans="1:12" s="13" customFormat="1" ht="15" customHeight="1">
      <c r="A56" s="48" t="s">
        <v>56</v>
      </c>
      <c r="B56" s="58">
        <v>424989</v>
      </c>
      <c r="C56" s="23">
        <f t="shared" si="12"/>
        <v>1164.3534246575343</v>
      </c>
      <c r="D56" s="58">
        <v>9867</v>
      </c>
      <c r="E56" s="23">
        <f t="shared" si="12"/>
        <v>27.03287671232877</v>
      </c>
      <c r="F56" s="58">
        <v>10027</v>
      </c>
      <c r="G56" s="23">
        <f t="shared" si="9"/>
        <v>27.471232876712328</v>
      </c>
      <c r="H56" s="58">
        <v>504963</v>
      </c>
      <c r="I56" s="23">
        <f t="shared" si="10"/>
        <v>1383.4602739726026</v>
      </c>
      <c r="J56" s="32">
        <v>70.2</v>
      </c>
      <c r="K56" s="32">
        <f t="shared" si="13"/>
        <v>42.725344324922084</v>
      </c>
      <c r="L56" s="24">
        <f t="shared" si="11"/>
        <v>1.1881789881620466</v>
      </c>
    </row>
    <row r="57" spans="1:12" s="13" customFormat="1" ht="15" customHeight="1">
      <c r="A57" s="49" t="s">
        <v>57</v>
      </c>
      <c r="B57" s="66">
        <v>873027</v>
      </c>
      <c r="C57" s="33">
        <f t="shared" si="12"/>
        <v>2391.854794520548</v>
      </c>
      <c r="D57" s="67">
        <v>25056</v>
      </c>
      <c r="E57" s="33">
        <f t="shared" si="12"/>
        <v>68.64657534246575</v>
      </c>
      <c r="F57" s="67">
        <v>25115</v>
      </c>
      <c r="G57" s="33">
        <f t="shared" si="9"/>
        <v>68.8082191780822</v>
      </c>
      <c r="H57" s="67">
        <v>560078</v>
      </c>
      <c r="I57" s="33">
        <f t="shared" si="10"/>
        <v>1534.4602739726026</v>
      </c>
      <c r="J57" s="34">
        <v>84.4</v>
      </c>
      <c r="K57" s="34">
        <f t="shared" si="13"/>
        <v>34.80205696517909</v>
      </c>
      <c r="L57" s="35">
        <f t="shared" si="11"/>
        <v>0.6415357142448057</v>
      </c>
    </row>
    <row r="58" spans="1:13" s="13" customFormat="1" ht="15" customHeight="1">
      <c r="A58" s="36"/>
      <c r="B58" s="22"/>
      <c r="C58" s="23"/>
      <c r="D58" s="58"/>
      <c r="E58" s="23"/>
      <c r="F58" s="37" t="s">
        <v>61</v>
      </c>
      <c r="G58" s="38"/>
      <c r="H58" s="37"/>
      <c r="I58" s="38"/>
      <c r="J58" s="38"/>
      <c r="K58" s="38"/>
      <c r="L58" s="50" t="s">
        <v>60</v>
      </c>
      <c r="M58" s="39"/>
    </row>
    <row r="59" spans="1:12" s="43" customFormat="1" ht="15.75" customHeight="1">
      <c r="A59" s="7"/>
      <c r="B59" s="4"/>
      <c r="C59" s="5"/>
      <c r="D59" s="4"/>
      <c r="E59" s="5"/>
      <c r="F59" s="37" t="s">
        <v>29</v>
      </c>
      <c r="G59" s="40"/>
      <c r="H59" s="41"/>
      <c r="I59" s="40"/>
      <c r="J59" s="40"/>
      <c r="K59" s="40"/>
      <c r="L59" s="42"/>
    </row>
    <row r="60" spans="1:13" s="43" customFormat="1" ht="13.5">
      <c r="A60" s="1"/>
      <c r="B60" s="4"/>
      <c r="C60" s="5"/>
      <c r="D60" s="4"/>
      <c r="E60" s="5"/>
      <c r="F60" s="51" t="s">
        <v>64</v>
      </c>
      <c r="G60" s="51"/>
      <c r="H60" s="51"/>
      <c r="I60" s="51"/>
      <c r="J60" s="51"/>
      <c r="K60" s="51"/>
      <c r="L60" s="51"/>
      <c r="M60" s="44"/>
    </row>
    <row r="61" spans="1:13" s="43" customFormat="1" ht="13.5">
      <c r="A61" s="1"/>
      <c r="B61" s="4"/>
      <c r="C61" s="5"/>
      <c r="D61" s="4"/>
      <c r="E61" s="5"/>
      <c r="F61" s="51"/>
      <c r="G61" s="51"/>
      <c r="H61" s="51"/>
      <c r="I61" s="51"/>
      <c r="J61" s="51"/>
      <c r="K61" s="45"/>
      <c r="L61" s="46"/>
      <c r="M61" s="44"/>
    </row>
    <row r="62" ht="13.5">
      <c r="A62" s="1"/>
    </row>
  </sheetData>
  <mergeCells count="10">
    <mergeCell ref="B3:C3"/>
    <mergeCell ref="D3:E3"/>
    <mergeCell ref="F3:G3"/>
    <mergeCell ref="A1:E1"/>
    <mergeCell ref="F60:L60"/>
    <mergeCell ref="F61:J61"/>
    <mergeCell ref="H3:I3"/>
    <mergeCell ref="J3:J4"/>
    <mergeCell ref="K3:K4"/>
    <mergeCell ref="L3:L4"/>
  </mergeCells>
  <printOptions horizontalCentered="1"/>
  <pageMargins left="0.64" right="0.7874015748031497" top="0.55" bottom="0.34" header="0.5118110236220472" footer="0.22"/>
  <pageSetup horizontalDpi="600" verticalDpi="600" orientation="landscape" paperSize="8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2008-03-27T02:59:31Z</cp:lastPrinted>
  <dcterms:created xsi:type="dcterms:W3CDTF">2006-04-07T08:35:48Z</dcterms:created>
  <dcterms:modified xsi:type="dcterms:W3CDTF">2008-03-27T02:59:32Z</dcterms:modified>
  <cp:category/>
  <cp:version/>
  <cp:contentType/>
  <cp:contentStatus/>
</cp:coreProperties>
</file>