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00" yWindow="65521" windowWidth="9615" windowHeight="8640" activeTab="0"/>
  </bookViews>
  <sheets>
    <sheet name="１２表" sheetId="1" r:id="rId1"/>
  </sheets>
  <definedNames>
    <definedName name="_xlnm.Print_Area" localSheetId="0">'１２表'!$A$1:$N$109</definedName>
    <definedName name="_xlnm.Print_Titles" localSheetId="0">'１２表'!$1:$9</definedName>
  </definedNames>
  <calcPr fullCalcOnLoad="1"/>
</workbook>
</file>

<file path=xl/sharedStrings.xml><?xml version="1.0" encoding="utf-8"?>
<sst xmlns="http://schemas.openxmlformats.org/spreadsheetml/2006/main" count="225" uniqueCount="114">
  <si>
    <t>総         数</t>
  </si>
  <si>
    <t>（二次保健医療圏）</t>
  </si>
  <si>
    <t>千葉</t>
  </si>
  <si>
    <t>東葛南部</t>
  </si>
  <si>
    <t>東葛北部</t>
  </si>
  <si>
    <t>香取海匝</t>
  </si>
  <si>
    <t>安房</t>
  </si>
  <si>
    <t>君津</t>
  </si>
  <si>
    <t>千葉市保健所</t>
  </si>
  <si>
    <t>千葉市中央区</t>
  </si>
  <si>
    <t>市川保健所</t>
  </si>
  <si>
    <t>市川市</t>
  </si>
  <si>
    <t>浦安市</t>
  </si>
  <si>
    <t>松戸保健所</t>
  </si>
  <si>
    <t>松戸市</t>
  </si>
  <si>
    <t>野田保健所</t>
  </si>
  <si>
    <t>野田市</t>
  </si>
  <si>
    <t>成田市</t>
  </si>
  <si>
    <t>佐倉市</t>
  </si>
  <si>
    <t>四街道市</t>
  </si>
  <si>
    <t>八街市</t>
  </si>
  <si>
    <t>印西市</t>
  </si>
  <si>
    <t>栄町</t>
  </si>
  <si>
    <t>茂原市</t>
  </si>
  <si>
    <t>一宮町</t>
  </si>
  <si>
    <t>睦沢町</t>
  </si>
  <si>
    <t>長生村</t>
  </si>
  <si>
    <t>白子町</t>
  </si>
  <si>
    <t>長柄町</t>
  </si>
  <si>
    <t>長南町</t>
  </si>
  <si>
    <t>勝浦市</t>
  </si>
  <si>
    <t>大多喜町</t>
  </si>
  <si>
    <t>御宿町</t>
  </si>
  <si>
    <t>市原保健所</t>
  </si>
  <si>
    <t>市原市</t>
  </si>
  <si>
    <t>木更津市</t>
  </si>
  <si>
    <t>君津市</t>
  </si>
  <si>
    <t>富津市</t>
  </si>
  <si>
    <t>袖ヶ浦市</t>
  </si>
  <si>
    <t>船橋市</t>
  </si>
  <si>
    <t>鎌ヶ谷市</t>
  </si>
  <si>
    <t>柏市</t>
  </si>
  <si>
    <t>流山市</t>
  </si>
  <si>
    <t>我孫子市</t>
  </si>
  <si>
    <t>習志野保健所</t>
  </si>
  <si>
    <t>習志野市</t>
  </si>
  <si>
    <t>八千代市</t>
  </si>
  <si>
    <t>香取保健所</t>
  </si>
  <si>
    <t>神崎町</t>
  </si>
  <si>
    <t>多古町</t>
  </si>
  <si>
    <t>東庄町</t>
  </si>
  <si>
    <t>海匝保健所</t>
  </si>
  <si>
    <t>銚子市</t>
  </si>
  <si>
    <t>旭市</t>
  </si>
  <si>
    <t>山武保健所</t>
  </si>
  <si>
    <t>東金市</t>
  </si>
  <si>
    <t>九十九里町</t>
  </si>
  <si>
    <t>芝山町</t>
  </si>
  <si>
    <t>安房保健所</t>
  </si>
  <si>
    <t>館山市</t>
  </si>
  <si>
    <t>鴨川市</t>
  </si>
  <si>
    <t>鋸南町</t>
  </si>
  <si>
    <t>総　数</t>
  </si>
  <si>
    <t>（再掲）</t>
  </si>
  <si>
    <t>医療施設の</t>
  </si>
  <si>
    <t>従事者</t>
  </si>
  <si>
    <t>薬局・医療</t>
  </si>
  <si>
    <t>施設の従事者</t>
  </si>
  <si>
    <t>医師数(人）</t>
  </si>
  <si>
    <t>歯科医師数(人）</t>
  </si>
  <si>
    <t>薬剤師数(人）</t>
  </si>
  <si>
    <t>夷隅保健所</t>
  </si>
  <si>
    <t>長生保健所</t>
  </si>
  <si>
    <t>印旛保健所</t>
  </si>
  <si>
    <t>君津保健所</t>
  </si>
  <si>
    <t>船橋市保健所</t>
  </si>
  <si>
    <t>（保健所）</t>
  </si>
  <si>
    <t>（市町村）</t>
  </si>
  <si>
    <t>　　　花見川区</t>
  </si>
  <si>
    <t>　　　稲毛区</t>
  </si>
  <si>
    <t>　　　若葉区</t>
  </si>
  <si>
    <t>　　　緑　区</t>
  </si>
  <si>
    <t>　　　美浜区</t>
  </si>
  <si>
    <t>白井市</t>
  </si>
  <si>
    <t>富里市</t>
  </si>
  <si>
    <t>南房総市</t>
  </si>
  <si>
    <t>匝瑳市</t>
  </si>
  <si>
    <t>香取市</t>
  </si>
  <si>
    <t>山武市</t>
  </si>
  <si>
    <t>いすみ市</t>
  </si>
  <si>
    <t>横芝光町</t>
  </si>
  <si>
    <t>市原</t>
  </si>
  <si>
    <t>酒々井町</t>
  </si>
  <si>
    <t>人口１０万対（人）</t>
  </si>
  <si>
    <t>医　　師</t>
  </si>
  <si>
    <t>歯科医師</t>
  </si>
  <si>
    <t>薬剤師</t>
  </si>
  <si>
    <t>医師数・歯科医師数・薬剤師数</t>
  </si>
  <si>
    <t>二次保健医療圏・保健所・市町村別（従業地別）</t>
  </si>
  <si>
    <t>印旛</t>
  </si>
  <si>
    <t>山武長生夷隅</t>
  </si>
  <si>
    <t>柏市保健所</t>
  </si>
  <si>
    <t>大網白里市</t>
  </si>
  <si>
    <t>24年10.1人口推計（総務省）</t>
  </si>
  <si>
    <t>表12　医師・歯科医師・薬剤師数及び人口１０万対、</t>
  </si>
  <si>
    <t>千葉県</t>
  </si>
  <si>
    <t>千葉市</t>
  </si>
  <si>
    <t>【厚生労働省公表値】</t>
  </si>
  <si>
    <t>注）表中の【厚生労働省公表値】千葉県、千葉市及び中核市（船橋市、柏市）の人口10万対数値は｢平成24年医師・歯科医師・薬剤師調査」(厚生労働省）による。</t>
  </si>
  <si>
    <t>　・千葉県の人口千対率の分母は「人口推計平成24年10月1日現在」（総務省）の総人口である。</t>
  </si>
  <si>
    <t>　・千葉市、船橋市及び柏市の人口千対率の分母は各市が推計した数値を厚生労働省が加工した数値である。</t>
  </si>
  <si>
    <t>注）表中の市町村人口10万対率の分母に用いた人口は　「住民基本台帳に基づく人口、人口動態及び世帯数（平成25年3月31日現在）」【総人口】平成25年住民基本台帳年齢別人口（市区町村別）を用いた。</t>
  </si>
  <si>
    <t>平成２６年１２月３１日現在</t>
  </si>
  <si>
    <t>平成27年1月1日住民基本台帳人口・世帯数、平成26年度人口（市区町村別）（総計）</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</si>
</sst>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quot;"/>
    <numFmt numFmtId="177" formatCode="#,##0.0;\-#,##0;&quot;-&quot;"/>
    <numFmt numFmtId="178" formatCode="#,##0.0;\-#,##0.0;&quot;-&quot;"/>
    <numFmt numFmtId="179" formatCode="#,##0.00;\-#,##0.00;&quot;-&quot;"/>
    <numFmt numFmtId="180" formatCode="0.000000"/>
    <numFmt numFmtId="181" formatCode="0.00000"/>
    <numFmt numFmtId="182" formatCode="0.0000"/>
    <numFmt numFmtId="183" formatCode="0.000"/>
    <numFmt numFmtId="184" formatCode="0.0"/>
    <numFmt numFmtId="185" formatCode="0.0000000"/>
    <numFmt numFmtId="186" formatCode="&quot;Yes&quot;;&quot;Yes&quot;;&quot;No&quot;"/>
    <numFmt numFmtId="187" formatCode="&quot;True&quot;;&quot;True&quot;;&quot;False&quot;"/>
    <numFmt numFmtId="188" formatCode="&quot;On&quot;;&quot;On&quot;;&quot;Off&quot;"/>
    <numFmt numFmtId="189" formatCode="#,##0_);[Red]\(#,##0\)"/>
    <numFmt numFmtId="190" formatCode="#,##0.0;[Red]\-#,##0.0"/>
    <numFmt numFmtId="191" formatCode="#,##0_ "/>
    <numFmt numFmtId="192" formatCode="#,##0.0_ "/>
    <numFmt numFmtId="193" formatCode="0.00_ "/>
    <numFmt numFmtId="194" formatCode="0.0_ "/>
  </numFmts>
  <fonts count="49">
    <font>
      <sz val="11"/>
      <name val="ＭＳ Ｐゴシック"/>
      <family val="3"/>
    </font>
    <font>
      <sz val="12"/>
      <name val="ＭＳ Ｐ明朝"/>
      <family val="1"/>
    </font>
    <font>
      <sz val="6"/>
      <name val="ＭＳ Ｐゴシック"/>
      <family val="3"/>
    </font>
    <font>
      <b/>
      <sz val="12"/>
      <name val="ＭＳ Ｐ明朝"/>
      <family val="1"/>
    </font>
    <font>
      <sz val="11"/>
      <name val="ＭＳ Ｐ明朝"/>
      <family val="1"/>
    </font>
    <font>
      <sz val="12"/>
      <name val="ＭＳ Ｐゴシック"/>
      <family val="3"/>
    </font>
    <font>
      <sz val="10"/>
      <name val="ＭＳ Ｐ明朝"/>
      <family val="1"/>
    </font>
    <font>
      <u val="single"/>
      <sz val="11"/>
      <color indexed="12"/>
      <name val="ＭＳ Ｐゴシック"/>
      <family val="3"/>
    </font>
    <font>
      <u val="single"/>
      <sz val="11"/>
      <color indexed="36"/>
      <name val="ＭＳ Ｐゴシック"/>
      <family val="3"/>
    </font>
    <font>
      <sz val="10"/>
      <name val="ＭＳ Ｐゴシック"/>
      <family val="3"/>
    </font>
    <font>
      <b/>
      <sz val="11"/>
      <color indexed="52"/>
      <name val="ＭＳ Ｐゴシック"/>
      <family val="3"/>
    </font>
    <font>
      <b/>
      <sz val="13"/>
      <name val="ＭＳ Ｐ明朝"/>
      <family val="1"/>
    </font>
    <font>
      <sz val="13"/>
      <name val="ＭＳ Ｐ明朝"/>
      <family val="1"/>
    </font>
    <font>
      <sz val="13"/>
      <name val="ＭＳ Ｐゴシック"/>
      <family val="3"/>
    </font>
    <font>
      <b/>
      <sz val="11"/>
      <name val="ＭＳ Ｐゴシック"/>
      <family val="3"/>
    </font>
    <font>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8" fillId="0" borderId="0" applyNumberFormat="0" applyFill="0" applyBorder="0" applyAlignment="0" applyProtection="0"/>
    <xf numFmtId="0" fontId="48" fillId="32" borderId="0" applyNumberFormat="0" applyBorder="0" applyAlignment="0" applyProtection="0"/>
  </cellStyleXfs>
  <cellXfs count="111">
    <xf numFmtId="0" fontId="0" fillId="0" borderId="0" xfId="0" applyAlignment="1">
      <alignment/>
    </xf>
    <xf numFmtId="0" fontId="1" fillId="0" borderId="0" xfId="0" applyFont="1" applyAlignment="1">
      <alignment horizontal="left" vertical="top"/>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1" fillId="0" borderId="0" xfId="0" applyFont="1" applyAlignment="1">
      <alignment horizontal="left" vertical="center"/>
    </xf>
    <xf numFmtId="0" fontId="5" fillId="0" borderId="0" xfId="0" applyFont="1" applyAlignment="1">
      <alignment/>
    </xf>
    <xf numFmtId="0" fontId="1" fillId="0" borderId="0" xfId="0" applyFont="1" applyAlignment="1">
      <alignment/>
    </xf>
    <xf numFmtId="0" fontId="4" fillId="0" borderId="12" xfId="0" applyFont="1" applyBorder="1" applyAlignment="1">
      <alignment horizontal="center" vertical="center"/>
    </xf>
    <xf numFmtId="0" fontId="6" fillId="0" borderId="12" xfId="0" applyFont="1" applyBorder="1" applyAlignment="1">
      <alignment horizontal="center" vertical="center"/>
    </xf>
    <xf numFmtId="0" fontId="6" fillId="0" borderId="11" xfId="0" applyFont="1" applyBorder="1" applyAlignment="1">
      <alignment horizontal="center" vertical="center"/>
    </xf>
    <xf numFmtId="176" fontId="1" fillId="0" borderId="0" xfId="0" applyNumberFormat="1" applyFont="1" applyBorder="1" applyAlignment="1">
      <alignment horizontal="right"/>
    </xf>
    <xf numFmtId="0" fontId="5" fillId="0" borderId="0" xfId="0" applyFont="1" applyBorder="1" applyAlignment="1">
      <alignment/>
    </xf>
    <xf numFmtId="0" fontId="1" fillId="0" borderId="12" xfId="0" applyFont="1" applyBorder="1" applyAlignment="1">
      <alignment/>
    </xf>
    <xf numFmtId="38" fontId="9" fillId="0" borderId="0" xfId="49" applyFont="1" applyBorder="1" applyAlignment="1">
      <alignment/>
    </xf>
    <xf numFmtId="57" fontId="5" fillId="0" borderId="0" xfId="0" applyNumberFormat="1" applyFont="1" applyBorder="1" applyAlignment="1">
      <alignment/>
    </xf>
    <xf numFmtId="0" fontId="4" fillId="0" borderId="10"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1" xfId="0" applyFont="1" applyFill="1" applyBorder="1" applyAlignment="1">
      <alignment horizontal="center" vertical="center"/>
    </xf>
    <xf numFmtId="0" fontId="5" fillId="0" borderId="0" xfId="0" applyFont="1" applyFill="1" applyAlignment="1">
      <alignment/>
    </xf>
    <xf numFmtId="176" fontId="1" fillId="0" borderId="0" xfId="0" applyNumberFormat="1" applyFont="1" applyFill="1" applyBorder="1" applyAlignment="1">
      <alignment horizontal="right"/>
    </xf>
    <xf numFmtId="0" fontId="6" fillId="0" borderId="12" xfId="0" applyFont="1" applyFill="1" applyBorder="1" applyAlignment="1">
      <alignment horizontal="center" vertical="center"/>
    </xf>
    <xf numFmtId="0" fontId="6" fillId="0" borderId="11" xfId="0" applyFont="1" applyFill="1" applyBorder="1" applyAlignment="1">
      <alignment horizontal="center" vertical="center"/>
    </xf>
    <xf numFmtId="3" fontId="5" fillId="0" borderId="0" xfId="0" applyNumberFormat="1" applyFont="1" applyAlignment="1">
      <alignment/>
    </xf>
    <xf numFmtId="38" fontId="0" fillId="0" borderId="0" xfId="49" applyFont="1" applyBorder="1" applyAlignment="1">
      <alignment/>
    </xf>
    <xf numFmtId="38" fontId="0" fillId="0" borderId="0" xfId="49" applyFont="1" applyAlignment="1">
      <alignment vertical="center"/>
    </xf>
    <xf numFmtId="38" fontId="5" fillId="0" borderId="0" xfId="0" applyNumberFormat="1" applyFont="1" applyBorder="1" applyAlignment="1">
      <alignment/>
    </xf>
    <xf numFmtId="38" fontId="5" fillId="0" borderId="0" xfId="0" applyNumberFormat="1" applyFont="1" applyAlignment="1">
      <alignment/>
    </xf>
    <xf numFmtId="0" fontId="5" fillId="0" borderId="0" xfId="0" applyFont="1" applyAlignment="1">
      <alignment wrapText="1"/>
    </xf>
    <xf numFmtId="0" fontId="5" fillId="0" borderId="12" xfId="0" applyFont="1" applyBorder="1" applyAlignment="1">
      <alignment horizontal="center" vertical="center"/>
    </xf>
    <xf numFmtId="0" fontId="3" fillId="0" borderId="10" xfId="0" applyFont="1" applyBorder="1" applyAlignment="1">
      <alignment horizontal="center"/>
    </xf>
    <xf numFmtId="0" fontId="3" fillId="0" borderId="12" xfId="0" applyFont="1" applyBorder="1" applyAlignment="1">
      <alignment horizontal="distributed"/>
    </xf>
    <xf numFmtId="0" fontId="1" fillId="0" borderId="13" xfId="0" applyFont="1" applyBorder="1" applyAlignment="1">
      <alignment horizontal="center" vertical="center"/>
    </xf>
    <xf numFmtId="0" fontId="4" fillId="0" borderId="14" xfId="0" applyFont="1" applyBorder="1" applyAlignment="1">
      <alignment horizontal="center" vertical="center"/>
    </xf>
    <xf numFmtId="0" fontId="1" fillId="0" borderId="14" xfId="0" applyFont="1" applyFill="1" applyBorder="1" applyAlignment="1">
      <alignment horizontal="center" vertical="center"/>
    </xf>
    <xf numFmtId="0" fontId="4" fillId="0" borderId="14" xfId="0" applyFont="1" applyFill="1" applyBorder="1" applyAlignment="1">
      <alignment horizontal="center" vertical="center"/>
    </xf>
    <xf numFmtId="0" fontId="6" fillId="0" borderId="15" xfId="0" applyFont="1" applyFill="1" applyBorder="1" applyAlignment="1">
      <alignment horizontal="center" vertical="center"/>
    </xf>
    <xf numFmtId="0" fontId="1" fillId="0" borderId="16" xfId="0" applyFont="1" applyBorder="1" applyAlignment="1">
      <alignment horizontal="center" vertical="center"/>
    </xf>
    <xf numFmtId="0" fontId="4" fillId="0" borderId="0" xfId="0" applyFont="1" applyBorder="1" applyAlignment="1">
      <alignment horizontal="center" vertical="center"/>
    </xf>
    <xf numFmtId="0" fontId="1"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6" fillId="0" borderId="17" xfId="0" applyFont="1" applyFill="1" applyBorder="1" applyAlignment="1">
      <alignment horizontal="center" vertical="center"/>
    </xf>
    <xf numFmtId="0" fontId="1" fillId="0" borderId="18" xfId="0" applyFont="1" applyBorder="1" applyAlignment="1">
      <alignment horizontal="center" vertical="center"/>
    </xf>
    <xf numFmtId="0" fontId="4" fillId="0" borderId="19" xfId="0" applyFont="1" applyBorder="1" applyAlignment="1">
      <alignment horizontal="center" vertical="center"/>
    </xf>
    <xf numFmtId="0" fontId="1" fillId="0" borderId="19" xfId="0" applyFont="1" applyFill="1" applyBorder="1" applyAlignment="1">
      <alignment horizontal="center" vertical="center"/>
    </xf>
    <xf numFmtId="0" fontId="4" fillId="0" borderId="19" xfId="0" applyFont="1" applyFill="1" applyBorder="1" applyAlignment="1">
      <alignment horizontal="center" vertical="center"/>
    </xf>
    <xf numFmtId="0" fontId="6" fillId="0" borderId="20" xfId="0" applyFont="1" applyFill="1" applyBorder="1" applyAlignment="1">
      <alignment horizontal="center" vertical="center"/>
    </xf>
    <xf numFmtId="0" fontId="1" fillId="0" borderId="0" xfId="0" applyFont="1" applyBorder="1" applyAlignment="1">
      <alignment horizontal="left" vertical="center"/>
    </xf>
    <xf numFmtId="0" fontId="1" fillId="0" borderId="0" xfId="0" applyFont="1" applyFill="1" applyBorder="1" applyAlignment="1">
      <alignment horizontal="left" vertical="center"/>
    </xf>
    <xf numFmtId="0" fontId="3" fillId="0" borderId="0" xfId="0" applyFont="1" applyBorder="1" applyAlignment="1">
      <alignment horizontal="left" vertical="top"/>
    </xf>
    <xf numFmtId="0" fontId="3" fillId="0" borderId="0" xfId="0" applyFont="1" applyFill="1" applyBorder="1" applyAlignment="1">
      <alignment horizontal="left" vertical="top"/>
    </xf>
    <xf numFmtId="0" fontId="3" fillId="0" borderId="19" xfId="0" applyFont="1" applyBorder="1" applyAlignment="1">
      <alignment horizontal="left" vertical="top"/>
    </xf>
    <xf numFmtId="176" fontId="11" fillId="0" borderId="10" xfId="0" applyNumberFormat="1" applyFont="1" applyBorder="1" applyAlignment="1">
      <alignment/>
    </xf>
    <xf numFmtId="176" fontId="11" fillId="0" borderId="10" xfId="0" applyNumberFormat="1" applyFont="1" applyFill="1" applyBorder="1" applyAlignment="1">
      <alignment/>
    </xf>
    <xf numFmtId="176" fontId="12" fillId="0" borderId="12" xfId="0" applyNumberFormat="1" applyFont="1" applyBorder="1" applyAlignment="1">
      <alignment/>
    </xf>
    <xf numFmtId="176" fontId="12" fillId="0" borderId="12" xfId="0" applyNumberFormat="1" applyFont="1" applyFill="1" applyBorder="1" applyAlignment="1">
      <alignment/>
    </xf>
    <xf numFmtId="38" fontId="13" fillId="0" borderId="12" xfId="49" applyFont="1" applyBorder="1" applyAlignment="1">
      <alignment horizontal="right"/>
    </xf>
    <xf numFmtId="38" fontId="13" fillId="0" borderId="12" xfId="49" applyFont="1" applyFill="1" applyBorder="1" applyAlignment="1">
      <alignment horizontal="right"/>
    </xf>
    <xf numFmtId="38" fontId="13" fillId="0" borderId="17" xfId="49" applyFont="1" applyFill="1" applyBorder="1" applyAlignment="1">
      <alignment horizontal="right"/>
    </xf>
    <xf numFmtId="38" fontId="13" fillId="0" borderId="12" xfId="49" applyFont="1" applyFill="1" applyBorder="1" applyAlignment="1">
      <alignment/>
    </xf>
    <xf numFmtId="38" fontId="13" fillId="0" borderId="12" xfId="49" applyFont="1" applyBorder="1" applyAlignment="1">
      <alignment/>
    </xf>
    <xf numFmtId="38" fontId="13" fillId="0" borderId="10" xfId="49" applyFont="1" applyBorder="1" applyAlignment="1">
      <alignment horizontal="right"/>
    </xf>
    <xf numFmtId="38" fontId="11" fillId="0" borderId="10" xfId="49" applyFont="1" applyBorder="1" applyAlignment="1">
      <alignment/>
    </xf>
    <xf numFmtId="38" fontId="11" fillId="0" borderId="10" xfId="49" applyFont="1" applyFill="1" applyBorder="1" applyAlignment="1">
      <alignment/>
    </xf>
    <xf numFmtId="38" fontId="12" fillId="0" borderId="12" xfId="49" applyFont="1" applyBorder="1" applyAlignment="1">
      <alignment horizontal="right"/>
    </xf>
    <xf numFmtId="38" fontId="12" fillId="0" borderId="12" xfId="49" applyFont="1" applyBorder="1" applyAlignment="1">
      <alignment/>
    </xf>
    <xf numFmtId="38" fontId="12" fillId="0" borderId="12" xfId="49" applyFont="1" applyFill="1" applyBorder="1" applyAlignment="1">
      <alignment/>
    </xf>
    <xf numFmtId="38" fontId="12" fillId="0" borderId="12" xfId="49" applyFont="1" applyFill="1" applyBorder="1" applyAlignment="1">
      <alignment horizontal="right"/>
    </xf>
    <xf numFmtId="38" fontId="12" fillId="0" borderId="12" xfId="49" applyFont="1" applyBorder="1" applyAlignment="1">
      <alignment vertical="center"/>
    </xf>
    <xf numFmtId="38" fontId="12" fillId="0" borderId="12" xfId="49" applyFont="1" applyFill="1" applyBorder="1" applyAlignment="1">
      <alignment vertical="center"/>
    </xf>
    <xf numFmtId="38" fontId="12" fillId="0" borderId="11" xfId="49" applyFont="1" applyBorder="1" applyAlignment="1">
      <alignment horizontal="right"/>
    </xf>
    <xf numFmtId="38" fontId="12" fillId="0" borderId="11" xfId="49" applyFont="1" applyFill="1" applyBorder="1" applyAlignment="1">
      <alignment horizontal="right"/>
    </xf>
    <xf numFmtId="0" fontId="0" fillId="0" borderId="12" xfId="0" applyFont="1" applyBorder="1" applyAlignment="1">
      <alignment horizontal="distributed"/>
    </xf>
    <xf numFmtId="0" fontId="0" fillId="0" borderId="12" xfId="0" applyFont="1" applyBorder="1" applyAlignment="1">
      <alignment/>
    </xf>
    <xf numFmtId="0" fontId="14" fillId="0" borderId="12" xfId="0" applyFont="1" applyBorder="1" applyAlignment="1">
      <alignment horizontal="distributed"/>
    </xf>
    <xf numFmtId="0" fontId="0" fillId="0" borderId="11" xfId="0" applyFont="1" applyBorder="1" applyAlignment="1">
      <alignment horizontal="distributed"/>
    </xf>
    <xf numFmtId="0" fontId="14" fillId="0" borderId="10" xfId="0" applyFont="1" applyBorder="1" applyAlignment="1">
      <alignment horizontal="distributed"/>
    </xf>
    <xf numFmtId="0" fontId="15" fillId="0" borderId="12" xfId="0" applyFont="1" applyBorder="1" applyAlignment="1">
      <alignment horizontal="distributed"/>
    </xf>
    <xf numFmtId="0" fontId="4" fillId="0" borderId="12" xfId="0" applyFont="1" applyBorder="1" applyAlignment="1">
      <alignment horizontal="distributed"/>
    </xf>
    <xf numFmtId="0" fontId="4" fillId="0" borderId="11" xfId="0" applyFont="1" applyBorder="1" applyAlignment="1">
      <alignment horizontal="distributed"/>
    </xf>
    <xf numFmtId="38" fontId="13" fillId="0" borderId="11" xfId="49" applyFont="1" applyBorder="1" applyAlignment="1">
      <alignment horizontal="right"/>
    </xf>
    <xf numFmtId="38" fontId="13" fillId="0" borderId="11" xfId="49" applyFont="1" applyFill="1" applyBorder="1" applyAlignment="1">
      <alignment horizontal="right"/>
    </xf>
    <xf numFmtId="194" fontId="13" fillId="0" borderId="12" xfId="0" applyNumberFormat="1" applyFont="1" applyBorder="1" applyAlignment="1">
      <alignment horizontal="right" vertical="center"/>
    </xf>
    <xf numFmtId="178" fontId="11" fillId="0" borderId="15" xfId="0" applyNumberFormat="1" applyFont="1" applyBorder="1" applyAlignment="1">
      <alignment/>
    </xf>
    <xf numFmtId="178" fontId="11" fillId="0" borderId="10" xfId="0" applyNumberFormat="1" applyFont="1" applyBorder="1" applyAlignment="1">
      <alignment/>
    </xf>
    <xf numFmtId="0" fontId="12" fillId="0" borderId="17" xfId="0" applyFont="1" applyBorder="1" applyAlignment="1">
      <alignment/>
    </xf>
    <xf numFmtId="0" fontId="13" fillId="0" borderId="12" xfId="0" applyFont="1" applyBorder="1" applyAlignment="1">
      <alignment/>
    </xf>
    <xf numFmtId="190" fontId="13" fillId="0" borderId="17" xfId="49" applyNumberFormat="1" applyFont="1" applyBorder="1" applyAlignment="1">
      <alignment horizontal="right"/>
    </xf>
    <xf numFmtId="190" fontId="13" fillId="0" borderId="20" xfId="49" applyNumberFormat="1" applyFont="1" applyBorder="1" applyAlignment="1">
      <alignment horizontal="right"/>
    </xf>
    <xf numFmtId="190" fontId="13" fillId="0" borderId="15" xfId="49" applyNumberFormat="1" applyFont="1" applyBorder="1" applyAlignment="1">
      <alignment horizontal="right"/>
    </xf>
    <xf numFmtId="190" fontId="12" fillId="0" borderId="17" xfId="49" applyNumberFormat="1" applyFont="1" applyBorder="1" applyAlignment="1">
      <alignment horizontal="right"/>
    </xf>
    <xf numFmtId="190" fontId="12" fillId="0" borderId="20" xfId="49" applyNumberFormat="1" applyFont="1" applyBorder="1" applyAlignment="1">
      <alignment horizontal="right"/>
    </xf>
    <xf numFmtId="190" fontId="12" fillId="0" borderId="11" xfId="49" applyNumberFormat="1" applyFont="1" applyBorder="1" applyAlignment="1">
      <alignment horizontal="right"/>
    </xf>
    <xf numFmtId="0" fontId="1" fillId="0" borderId="12" xfId="0" applyFont="1" applyBorder="1" applyAlignment="1">
      <alignment horizontal="center" vertical="center"/>
    </xf>
    <xf numFmtId="0" fontId="1" fillId="0" borderId="11" xfId="0" applyFont="1" applyBorder="1" applyAlignment="1">
      <alignment horizontal="center" vertical="center"/>
    </xf>
    <xf numFmtId="0" fontId="1" fillId="0" borderId="10" xfId="0" applyFont="1" applyBorder="1" applyAlignment="1">
      <alignment horizontal="left" vertical="top"/>
    </xf>
    <xf numFmtId="0" fontId="1" fillId="0" borderId="10" xfId="0" applyFont="1" applyBorder="1" applyAlignment="1">
      <alignment horizontal="center" vertical="center"/>
    </xf>
    <xf numFmtId="0" fontId="1" fillId="0" borderId="12" xfId="0" applyFont="1" applyBorder="1" applyAlignment="1">
      <alignment horizontal="center" vertical="center"/>
    </xf>
    <xf numFmtId="0" fontId="1" fillId="0" borderId="11" xfId="0" applyFont="1" applyBorder="1" applyAlignment="1">
      <alignment horizontal="center" vertical="center"/>
    </xf>
    <xf numFmtId="0" fontId="1" fillId="0" borderId="21" xfId="0" applyFont="1" applyBorder="1" applyAlignment="1">
      <alignment horizontal="center" vertical="top"/>
    </xf>
    <xf numFmtId="0" fontId="1" fillId="0" borderId="22" xfId="0" applyFont="1" applyBorder="1" applyAlignment="1">
      <alignment horizontal="center" vertical="top"/>
    </xf>
    <xf numFmtId="0" fontId="1" fillId="0" borderId="23" xfId="0" applyFont="1" applyBorder="1" applyAlignment="1">
      <alignment horizontal="center" vertical="top"/>
    </xf>
    <xf numFmtId="0" fontId="1" fillId="0" borderId="21" xfId="0" applyFont="1" applyBorder="1" applyAlignment="1">
      <alignment horizontal="center"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1" fillId="0" borderId="10"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1" xfId="0" applyFont="1" applyFill="1" applyBorder="1" applyAlignment="1">
      <alignment horizontal="center" vertical="center"/>
    </xf>
    <xf numFmtId="0" fontId="5" fillId="0" borderId="0" xfId="0" applyFont="1" applyAlignment="1">
      <alignment horizontal="left" wrapText="1"/>
    </xf>
    <xf numFmtId="0" fontId="1" fillId="0" borderId="21" xfId="0" applyFont="1" applyFill="1" applyBorder="1" applyAlignment="1">
      <alignment horizontal="center" vertical="center"/>
    </xf>
    <xf numFmtId="0" fontId="1" fillId="0" borderId="23" xfId="0" applyFont="1" applyFill="1" applyBorder="1" applyAlignment="1">
      <alignment horizontal="center" vertical="center"/>
    </xf>
    <xf numFmtId="0" fontId="5" fillId="0" borderId="0" xfId="0" applyFont="1" applyAlignment="1">
      <alignment horizontal="lef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109"/>
  <sheetViews>
    <sheetView tabSelected="1" view="pageBreakPreview" zoomScale="84" zoomScaleNormal="90" zoomScaleSheetLayoutView="84" zoomScalePageLayoutView="0" workbookViewId="0" topLeftCell="A1">
      <pane xSplit="1" ySplit="9" topLeftCell="H10" activePane="bottomRight" state="frozen"/>
      <selection pane="topLeft" activeCell="A1" sqref="A1"/>
      <selection pane="topRight" activeCell="D1" sqref="D1"/>
      <selection pane="bottomLeft" activeCell="A10" sqref="A10"/>
      <selection pane="bottomRight" activeCell="U14" sqref="U14"/>
    </sheetView>
  </sheetViews>
  <sheetFormatPr defaultColWidth="9.00390625" defaultRowHeight="15" customHeight="1"/>
  <cols>
    <col min="1" max="1" width="20.875" style="5" customWidth="1"/>
    <col min="2" max="3" width="15.625" style="5" customWidth="1"/>
    <col min="4" max="7" width="15.625" style="18" customWidth="1"/>
    <col min="8" max="8" width="20.875" style="5" customWidth="1"/>
    <col min="9" max="14" width="15.625" style="5" customWidth="1"/>
    <col min="15" max="15" width="0" style="5" hidden="1" customWidth="1"/>
    <col min="16" max="16" width="13.125" style="11" hidden="1" customWidth="1"/>
    <col min="17" max="17" width="9.25390625" style="5" hidden="1" customWidth="1"/>
    <col min="18" max="18" width="0" style="5" hidden="1" customWidth="1"/>
    <col min="19" max="16384" width="9.00390625" style="5" customWidth="1"/>
  </cols>
  <sheetData>
    <row r="1" spans="2:9" ht="14.25" customHeight="1">
      <c r="B1" s="46" t="s">
        <v>104</v>
      </c>
      <c r="C1" s="46"/>
      <c r="D1" s="47"/>
      <c r="E1" s="47"/>
      <c r="F1" s="47"/>
      <c r="G1" s="47"/>
      <c r="I1" s="4" t="s">
        <v>104</v>
      </c>
    </row>
    <row r="2" spans="2:9" ht="14.25" customHeight="1">
      <c r="B2" s="46" t="s">
        <v>98</v>
      </c>
      <c r="C2" s="46"/>
      <c r="D2" s="47"/>
      <c r="E2" s="47"/>
      <c r="F2" s="47"/>
      <c r="G2" s="47"/>
      <c r="I2" s="4" t="s">
        <v>98</v>
      </c>
    </row>
    <row r="3" spans="1:8" ht="14.25" customHeight="1">
      <c r="A3" s="4"/>
      <c r="B3" s="46"/>
      <c r="C3" s="46"/>
      <c r="D3" s="47"/>
      <c r="E3" s="47"/>
      <c r="F3" s="47"/>
      <c r="G3" s="47"/>
      <c r="H3" s="4"/>
    </row>
    <row r="4" spans="1:14" ht="14.25" customHeight="1">
      <c r="A4" s="1"/>
      <c r="B4" s="50"/>
      <c r="C4" s="48"/>
      <c r="D4" s="49"/>
      <c r="E4" s="49"/>
      <c r="F4" s="49"/>
      <c r="G4" s="19" t="s">
        <v>112</v>
      </c>
      <c r="H4" s="1"/>
      <c r="I4" s="6"/>
      <c r="N4" s="10" t="s">
        <v>112</v>
      </c>
    </row>
    <row r="5" spans="1:14" ht="14.25" customHeight="1">
      <c r="A5" s="94"/>
      <c r="B5" s="98" t="s">
        <v>97</v>
      </c>
      <c r="C5" s="99"/>
      <c r="D5" s="99"/>
      <c r="E5" s="99"/>
      <c r="F5" s="99"/>
      <c r="G5" s="100"/>
      <c r="H5" s="94"/>
      <c r="I5" s="101" t="s">
        <v>93</v>
      </c>
      <c r="J5" s="102"/>
      <c r="K5" s="102"/>
      <c r="L5" s="102"/>
      <c r="M5" s="102"/>
      <c r="N5" s="103"/>
    </row>
    <row r="6" spans="1:14" ht="14.25" customHeight="1">
      <c r="A6" s="92"/>
      <c r="B6" s="101" t="s">
        <v>68</v>
      </c>
      <c r="C6" s="103"/>
      <c r="D6" s="108" t="s">
        <v>69</v>
      </c>
      <c r="E6" s="109"/>
      <c r="F6" s="108" t="s">
        <v>70</v>
      </c>
      <c r="G6" s="109"/>
      <c r="H6" s="92"/>
      <c r="I6" s="101" t="s">
        <v>94</v>
      </c>
      <c r="J6" s="103"/>
      <c r="K6" s="101" t="s">
        <v>95</v>
      </c>
      <c r="L6" s="103"/>
      <c r="M6" s="101" t="s">
        <v>96</v>
      </c>
      <c r="N6" s="103"/>
    </row>
    <row r="7" spans="1:14" ht="14.25" customHeight="1">
      <c r="A7" s="92"/>
      <c r="B7" s="95" t="s">
        <v>62</v>
      </c>
      <c r="C7" s="2" t="s">
        <v>63</v>
      </c>
      <c r="D7" s="104" t="s">
        <v>62</v>
      </c>
      <c r="E7" s="15" t="s">
        <v>63</v>
      </c>
      <c r="F7" s="104" t="s">
        <v>62</v>
      </c>
      <c r="G7" s="15" t="s">
        <v>63</v>
      </c>
      <c r="H7" s="92"/>
      <c r="I7" s="95" t="s">
        <v>62</v>
      </c>
      <c r="J7" s="2" t="s">
        <v>63</v>
      </c>
      <c r="K7" s="95" t="s">
        <v>62</v>
      </c>
      <c r="L7" s="2" t="s">
        <v>63</v>
      </c>
      <c r="M7" s="95" t="s">
        <v>62</v>
      </c>
      <c r="N7" s="2" t="s">
        <v>63</v>
      </c>
    </row>
    <row r="8" spans="1:14" ht="14.25" customHeight="1">
      <c r="A8" s="92"/>
      <c r="B8" s="96"/>
      <c r="C8" s="7" t="s">
        <v>64</v>
      </c>
      <c r="D8" s="105"/>
      <c r="E8" s="16" t="s">
        <v>64</v>
      </c>
      <c r="F8" s="105"/>
      <c r="G8" s="20" t="s">
        <v>66</v>
      </c>
      <c r="H8" s="92"/>
      <c r="I8" s="96"/>
      <c r="J8" s="7" t="s">
        <v>64</v>
      </c>
      <c r="K8" s="96"/>
      <c r="L8" s="7" t="s">
        <v>64</v>
      </c>
      <c r="M8" s="96"/>
      <c r="N8" s="8" t="s">
        <v>66</v>
      </c>
    </row>
    <row r="9" spans="1:17" ht="14.25" customHeight="1">
      <c r="A9" s="93"/>
      <c r="B9" s="97"/>
      <c r="C9" s="3" t="s">
        <v>65</v>
      </c>
      <c r="D9" s="106"/>
      <c r="E9" s="17" t="s">
        <v>65</v>
      </c>
      <c r="F9" s="106"/>
      <c r="G9" s="21" t="s">
        <v>67</v>
      </c>
      <c r="H9" s="93"/>
      <c r="I9" s="97"/>
      <c r="J9" s="3" t="s">
        <v>65</v>
      </c>
      <c r="K9" s="97"/>
      <c r="L9" s="3" t="s">
        <v>65</v>
      </c>
      <c r="M9" s="97"/>
      <c r="N9" s="9" t="s">
        <v>67</v>
      </c>
      <c r="P9" s="14" t="s">
        <v>113</v>
      </c>
      <c r="Q9" s="5" t="s">
        <v>103</v>
      </c>
    </row>
    <row r="10" spans="1:16" ht="14.25" customHeight="1">
      <c r="A10" s="92"/>
      <c r="B10" s="31"/>
      <c r="C10" s="32"/>
      <c r="D10" s="33"/>
      <c r="E10" s="34"/>
      <c r="F10" s="33"/>
      <c r="G10" s="35"/>
      <c r="H10" s="28" t="s">
        <v>107</v>
      </c>
      <c r="I10" s="28"/>
      <c r="J10" s="28"/>
      <c r="K10" s="28"/>
      <c r="L10" s="28"/>
      <c r="M10" s="28"/>
      <c r="N10" s="28"/>
      <c r="P10" s="14"/>
    </row>
    <row r="11" spans="1:16" ht="14.25" customHeight="1">
      <c r="A11" s="92"/>
      <c r="B11" s="36"/>
      <c r="C11" s="37"/>
      <c r="D11" s="38"/>
      <c r="E11" s="39"/>
      <c r="F11" s="38"/>
      <c r="G11" s="40"/>
      <c r="H11" s="28" t="s">
        <v>105</v>
      </c>
      <c r="I11" s="81">
        <v>189.4</v>
      </c>
      <c r="J11" s="81">
        <v>182.9</v>
      </c>
      <c r="K11" s="81">
        <v>83</v>
      </c>
      <c r="L11" s="81">
        <v>81.3</v>
      </c>
      <c r="M11" s="81">
        <v>206.2</v>
      </c>
      <c r="N11" s="81">
        <v>165</v>
      </c>
      <c r="P11" s="14"/>
    </row>
    <row r="12" spans="1:16" ht="14.25" customHeight="1">
      <c r="A12" s="92"/>
      <c r="B12" s="36"/>
      <c r="C12" s="37"/>
      <c r="D12" s="38"/>
      <c r="E12" s="39"/>
      <c r="F12" s="38"/>
      <c r="G12" s="40"/>
      <c r="H12" s="28" t="s">
        <v>106</v>
      </c>
      <c r="I12" s="81">
        <v>280.7</v>
      </c>
      <c r="J12" s="81">
        <v>263.6</v>
      </c>
      <c r="K12" s="81">
        <v>105.6</v>
      </c>
      <c r="L12" s="81">
        <v>102.9</v>
      </c>
      <c r="M12" s="81">
        <v>266.5</v>
      </c>
      <c r="N12" s="81">
        <v>193.8</v>
      </c>
      <c r="P12" s="14"/>
    </row>
    <row r="13" spans="1:16" ht="14.25" customHeight="1">
      <c r="A13" s="92"/>
      <c r="B13" s="36"/>
      <c r="C13" s="37"/>
      <c r="D13" s="38"/>
      <c r="E13" s="39"/>
      <c r="F13" s="38"/>
      <c r="G13" s="40"/>
      <c r="H13" s="28" t="s">
        <v>39</v>
      </c>
      <c r="I13" s="81">
        <v>139.8</v>
      </c>
      <c r="J13" s="81">
        <v>136</v>
      </c>
      <c r="K13" s="81">
        <v>70.9</v>
      </c>
      <c r="L13" s="81">
        <v>69.3</v>
      </c>
      <c r="M13" s="81">
        <v>237.1</v>
      </c>
      <c r="N13" s="81">
        <v>176.6</v>
      </c>
      <c r="P13" s="14"/>
    </row>
    <row r="14" spans="1:16" ht="14.25" customHeight="1">
      <c r="A14" s="92"/>
      <c r="B14" s="41"/>
      <c r="C14" s="42"/>
      <c r="D14" s="43"/>
      <c r="E14" s="44"/>
      <c r="F14" s="43"/>
      <c r="G14" s="45"/>
      <c r="H14" s="28" t="s">
        <v>41</v>
      </c>
      <c r="I14" s="81">
        <v>242.9</v>
      </c>
      <c r="J14" s="81">
        <v>236.3</v>
      </c>
      <c r="K14" s="81">
        <v>76.7</v>
      </c>
      <c r="L14" s="81">
        <v>75.2</v>
      </c>
      <c r="M14" s="81">
        <v>226.7</v>
      </c>
      <c r="N14" s="81">
        <v>190.2</v>
      </c>
      <c r="P14" s="14"/>
    </row>
    <row r="15" spans="1:17" ht="20.25" customHeight="1">
      <c r="A15" s="29" t="s">
        <v>0</v>
      </c>
      <c r="B15" s="51">
        <f aca="true" t="shared" si="0" ref="B15:G15">SUM(B18:B26)</f>
        <v>11735</v>
      </c>
      <c r="C15" s="51">
        <f t="shared" si="0"/>
        <v>11337</v>
      </c>
      <c r="D15" s="52">
        <f t="shared" si="0"/>
        <v>5143</v>
      </c>
      <c r="E15" s="52">
        <f t="shared" si="0"/>
        <v>5037</v>
      </c>
      <c r="F15" s="52">
        <f t="shared" si="0"/>
        <v>12776</v>
      </c>
      <c r="G15" s="52">
        <f t="shared" si="0"/>
        <v>10223</v>
      </c>
      <c r="H15" s="29" t="s">
        <v>0</v>
      </c>
      <c r="I15" s="82">
        <f aca="true" t="shared" si="1" ref="I15:N15">B15/$P15*100000</f>
        <v>187.63673017374506</v>
      </c>
      <c r="J15" s="83">
        <f t="shared" si="1"/>
        <v>181.27291094842332</v>
      </c>
      <c r="K15" s="83">
        <f t="shared" si="1"/>
        <v>82.23397556741124</v>
      </c>
      <c r="L15" s="83">
        <f t="shared" si="1"/>
        <v>80.53908904006424</v>
      </c>
      <c r="M15" s="83">
        <f t="shared" si="1"/>
        <v>204.28179503193581</v>
      </c>
      <c r="N15" s="83">
        <f t="shared" si="1"/>
        <v>163.4606129157389</v>
      </c>
      <c r="P15" s="13">
        <f>SUM(P18:P26)</f>
        <v>6254106</v>
      </c>
      <c r="Q15" s="22">
        <v>6195000</v>
      </c>
    </row>
    <row r="16" spans="1:16" ht="10.5" customHeight="1">
      <c r="A16" s="12"/>
      <c r="B16" s="53"/>
      <c r="C16" s="53"/>
      <c r="D16" s="54"/>
      <c r="E16" s="54"/>
      <c r="F16" s="54"/>
      <c r="G16" s="54"/>
      <c r="H16" s="12"/>
      <c r="I16" s="84"/>
      <c r="J16" s="85"/>
      <c r="K16" s="85"/>
      <c r="L16" s="85"/>
      <c r="M16" s="85"/>
      <c r="N16" s="85"/>
      <c r="P16" s="13"/>
    </row>
    <row r="17" spans="1:16" ht="14.25" customHeight="1">
      <c r="A17" s="30" t="s">
        <v>1</v>
      </c>
      <c r="B17" s="53"/>
      <c r="C17" s="53"/>
      <c r="D17" s="54"/>
      <c r="E17" s="54"/>
      <c r="F17" s="54"/>
      <c r="G17" s="54"/>
      <c r="H17" s="30" t="s">
        <v>1</v>
      </c>
      <c r="I17" s="84"/>
      <c r="J17" s="85"/>
      <c r="K17" s="85"/>
      <c r="L17" s="85"/>
      <c r="M17" s="85"/>
      <c r="N17" s="85"/>
      <c r="P17" s="13"/>
    </row>
    <row r="18" spans="1:17" ht="14.25" customHeight="1">
      <c r="A18" s="71" t="s">
        <v>2</v>
      </c>
      <c r="B18" s="55">
        <f aca="true" t="shared" si="2" ref="B18:G18">B29</f>
        <v>2712</v>
      </c>
      <c r="C18" s="55">
        <f t="shared" si="2"/>
        <v>2546</v>
      </c>
      <c r="D18" s="56">
        <f t="shared" si="2"/>
        <v>1020</v>
      </c>
      <c r="E18" s="56">
        <f t="shared" si="2"/>
        <v>994</v>
      </c>
      <c r="F18" s="56">
        <f t="shared" si="2"/>
        <v>2574</v>
      </c>
      <c r="G18" s="57">
        <f t="shared" si="2"/>
        <v>1872</v>
      </c>
      <c r="H18" s="71" t="s">
        <v>2</v>
      </c>
      <c r="I18" s="86">
        <f aca="true" t="shared" si="3" ref="I18:N18">B18/$P18*100000</f>
        <v>281.8025387166762</v>
      </c>
      <c r="J18" s="86">
        <f t="shared" si="3"/>
        <v>264.5535632642543</v>
      </c>
      <c r="K18" s="86">
        <f t="shared" si="3"/>
        <v>105.9876804907853</v>
      </c>
      <c r="L18" s="86">
        <f t="shared" si="3"/>
        <v>103.28603373317706</v>
      </c>
      <c r="M18" s="86">
        <f t="shared" si="3"/>
        <v>267.46302900321706</v>
      </c>
      <c r="N18" s="86">
        <f t="shared" si="3"/>
        <v>194.51856654779422</v>
      </c>
      <c r="P18" s="13">
        <f>P29</f>
        <v>962376</v>
      </c>
      <c r="Q18" s="22">
        <v>966000</v>
      </c>
    </row>
    <row r="19" spans="1:16" ht="14.25" customHeight="1">
      <c r="A19" s="71" t="s">
        <v>3</v>
      </c>
      <c r="B19" s="55">
        <f aca="true" t="shared" si="4" ref="B19:G19">B32+B30+B40</f>
        <v>2942</v>
      </c>
      <c r="C19" s="55">
        <f t="shared" si="4"/>
        <v>2880</v>
      </c>
      <c r="D19" s="56">
        <f t="shared" si="4"/>
        <v>1287</v>
      </c>
      <c r="E19" s="56">
        <f t="shared" si="4"/>
        <v>1265</v>
      </c>
      <c r="F19" s="56">
        <f t="shared" si="4"/>
        <v>3625</v>
      </c>
      <c r="G19" s="57">
        <f t="shared" si="4"/>
        <v>2917</v>
      </c>
      <c r="H19" s="71" t="s">
        <v>3</v>
      </c>
      <c r="I19" s="86">
        <f aca="true" t="shared" si="5" ref="I19:N26">B19/$P19*100000</f>
        <v>170.1714150198543</v>
      </c>
      <c r="J19" s="86">
        <f t="shared" si="5"/>
        <v>166.58520572983699</v>
      </c>
      <c r="K19" s="86">
        <f t="shared" si="5"/>
        <v>74.4427638105209</v>
      </c>
      <c r="L19" s="86">
        <f t="shared" si="5"/>
        <v>73.17023793341797</v>
      </c>
      <c r="M19" s="86">
        <f t="shared" si="5"/>
        <v>209.6775592953677</v>
      </c>
      <c r="N19" s="86">
        <f t="shared" si="5"/>
        <v>168.7253628867828</v>
      </c>
      <c r="P19" s="13">
        <f>P32+P30+P40</f>
        <v>1728845</v>
      </c>
    </row>
    <row r="20" spans="1:16" ht="14.25" customHeight="1">
      <c r="A20" s="71" t="s">
        <v>4</v>
      </c>
      <c r="B20" s="55">
        <f aca="true" t="shared" si="6" ref="B20:G20">B33+B34+B31</f>
        <v>2336</v>
      </c>
      <c r="C20" s="55">
        <f t="shared" si="6"/>
        <v>2278</v>
      </c>
      <c r="D20" s="56">
        <f t="shared" si="6"/>
        <v>1384</v>
      </c>
      <c r="E20" s="56">
        <f t="shared" si="6"/>
        <v>1347</v>
      </c>
      <c r="F20" s="56">
        <f t="shared" si="6"/>
        <v>2696</v>
      </c>
      <c r="G20" s="57">
        <f t="shared" si="6"/>
        <v>2208</v>
      </c>
      <c r="H20" s="71" t="s">
        <v>4</v>
      </c>
      <c r="I20" s="86">
        <f t="shared" si="5"/>
        <v>172.34357754575663</v>
      </c>
      <c r="J20" s="86">
        <f t="shared" si="5"/>
        <v>168.06449899367877</v>
      </c>
      <c r="K20" s="86">
        <f t="shared" si="5"/>
        <v>102.1076675185476</v>
      </c>
      <c r="L20" s="86">
        <f t="shared" si="5"/>
        <v>99.37791051118758</v>
      </c>
      <c r="M20" s="86">
        <f t="shared" si="5"/>
        <v>198.90337545520543</v>
      </c>
      <c r="N20" s="86">
        <f t="shared" si="5"/>
        <v>162.90009384461928</v>
      </c>
      <c r="P20" s="13">
        <f>P33+P34+P31</f>
        <v>1355432</v>
      </c>
    </row>
    <row r="21" spans="1:16" ht="14.25" customHeight="1">
      <c r="A21" s="71" t="s">
        <v>99</v>
      </c>
      <c r="B21" s="55">
        <f aca="true" t="shared" si="7" ref="B21:G21">B35</f>
        <v>1173</v>
      </c>
      <c r="C21" s="55">
        <f t="shared" si="7"/>
        <v>1150</v>
      </c>
      <c r="D21" s="56">
        <f t="shared" si="7"/>
        <v>427</v>
      </c>
      <c r="E21" s="56">
        <f t="shared" si="7"/>
        <v>423</v>
      </c>
      <c r="F21" s="56">
        <f t="shared" si="7"/>
        <v>1327</v>
      </c>
      <c r="G21" s="57">
        <f t="shared" si="7"/>
        <v>1133</v>
      </c>
      <c r="H21" s="71" t="s">
        <v>99</v>
      </c>
      <c r="I21" s="86">
        <f t="shared" si="5"/>
        <v>162.1639556392412</v>
      </c>
      <c r="J21" s="86">
        <f t="shared" si="5"/>
        <v>158.98427023455017</v>
      </c>
      <c r="K21" s="86">
        <f t="shared" si="5"/>
        <v>59.031550774046025</v>
      </c>
      <c r="L21" s="86">
        <f t="shared" si="5"/>
        <v>58.47856200801281</v>
      </c>
      <c r="M21" s="86">
        <f t="shared" si="5"/>
        <v>183.4540231315201</v>
      </c>
      <c r="N21" s="86">
        <f t="shared" si="5"/>
        <v>156.634067978909</v>
      </c>
      <c r="P21" s="13">
        <f>P35</f>
        <v>723342</v>
      </c>
    </row>
    <row r="22" spans="1:16" ht="14.25" customHeight="1">
      <c r="A22" s="71" t="s">
        <v>5</v>
      </c>
      <c r="B22" s="55">
        <f aca="true" t="shared" si="8" ref="B22:G22">B41+B42</f>
        <v>540</v>
      </c>
      <c r="C22" s="55">
        <f t="shared" si="8"/>
        <v>522</v>
      </c>
      <c r="D22" s="56">
        <f t="shared" si="8"/>
        <v>205</v>
      </c>
      <c r="E22" s="56">
        <f t="shared" si="8"/>
        <v>202</v>
      </c>
      <c r="F22" s="56">
        <f t="shared" si="8"/>
        <v>467</v>
      </c>
      <c r="G22" s="57">
        <f t="shared" si="8"/>
        <v>369</v>
      </c>
      <c r="H22" s="71" t="s">
        <v>5</v>
      </c>
      <c r="I22" s="86">
        <f t="shared" si="5"/>
        <v>185.3243691249601</v>
      </c>
      <c r="J22" s="86">
        <f t="shared" si="5"/>
        <v>179.1468901541281</v>
      </c>
      <c r="K22" s="86">
        <f t="shared" si="5"/>
        <v>70.35462161225337</v>
      </c>
      <c r="L22" s="86">
        <f t="shared" si="5"/>
        <v>69.32504178378137</v>
      </c>
      <c r="M22" s="86">
        <f t="shared" si="5"/>
        <v>160.27125996547477</v>
      </c>
      <c r="N22" s="86">
        <f t="shared" si="5"/>
        <v>126.63831890205607</v>
      </c>
      <c r="P22" s="13">
        <f>P41+P42</f>
        <v>291381</v>
      </c>
    </row>
    <row r="23" spans="1:16" ht="14.25" customHeight="1">
      <c r="A23" s="71" t="s">
        <v>100</v>
      </c>
      <c r="B23" s="55">
        <f aca="true" t="shared" si="9" ref="B23:G23">B36+B37+B43</f>
        <v>488</v>
      </c>
      <c r="C23" s="55">
        <f t="shared" si="9"/>
        <v>467</v>
      </c>
      <c r="D23" s="56">
        <f t="shared" si="9"/>
        <v>310</v>
      </c>
      <c r="E23" s="56">
        <f t="shared" si="9"/>
        <v>307</v>
      </c>
      <c r="F23" s="56">
        <f t="shared" si="9"/>
        <v>735</v>
      </c>
      <c r="G23" s="57">
        <f t="shared" si="9"/>
        <v>587</v>
      </c>
      <c r="H23" s="71" t="s">
        <v>100</v>
      </c>
      <c r="I23" s="86">
        <f t="shared" si="5"/>
        <v>108.72398589261724</v>
      </c>
      <c r="J23" s="86">
        <f t="shared" si="5"/>
        <v>104.04528977838575</v>
      </c>
      <c r="K23" s="86">
        <f t="shared" si="5"/>
        <v>69.06646644817899</v>
      </c>
      <c r="L23" s="86">
        <f t="shared" si="5"/>
        <v>68.39808128900306</v>
      </c>
      <c r="M23" s="86">
        <f t="shared" si="5"/>
        <v>163.75436399810178</v>
      </c>
      <c r="N23" s="86">
        <f t="shared" si="5"/>
        <v>130.78069614542278</v>
      </c>
      <c r="P23" s="13">
        <f>P36+P37+P43</f>
        <v>448843</v>
      </c>
    </row>
    <row r="24" spans="1:16" ht="14.25" customHeight="1">
      <c r="A24" s="71" t="s">
        <v>6</v>
      </c>
      <c r="B24" s="55">
        <f aca="true" t="shared" si="10" ref="B24:G24">B44</f>
        <v>580</v>
      </c>
      <c r="C24" s="55">
        <f t="shared" si="10"/>
        <v>565</v>
      </c>
      <c r="D24" s="56">
        <f t="shared" si="10"/>
        <v>118</v>
      </c>
      <c r="E24" s="56">
        <f t="shared" si="10"/>
        <v>113</v>
      </c>
      <c r="F24" s="56">
        <f t="shared" si="10"/>
        <v>303</v>
      </c>
      <c r="G24" s="57">
        <f t="shared" si="10"/>
        <v>275</v>
      </c>
      <c r="H24" s="71" t="s">
        <v>6</v>
      </c>
      <c r="I24" s="86">
        <f t="shared" si="5"/>
        <v>435.3471893835333</v>
      </c>
      <c r="J24" s="86">
        <f t="shared" si="5"/>
        <v>424.0882103477523</v>
      </c>
      <c r="K24" s="86">
        <f t="shared" si="5"/>
        <v>88.57063508147748</v>
      </c>
      <c r="L24" s="86">
        <f t="shared" si="5"/>
        <v>84.81764206955046</v>
      </c>
      <c r="M24" s="86">
        <f t="shared" si="5"/>
        <v>227.43137652277693</v>
      </c>
      <c r="N24" s="86">
        <f t="shared" si="5"/>
        <v>206.41461565598564</v>
      </c>
      <c r="P24" s="13">
        <f>P44</f>
        <v>133227</v>
      </c>
    </row>
    <row r="25" spans="1:16" ht="14.25" customHeight="1">
      <c r="A25" s="71" t="s">
        <v>7</v>
      </c>
      <c r="B25" s="55">
        <f aca="true" t="shared" si="11" ref="B25:G25">B39</f>
        <v>470</v>
      </c>
      <c r="C25" s="55">
        <f t="shared" si="11"/>
        <v>457</v>
      </c>
      <c r="D25" s="56">
        <f t="shared" si="11"/>
        <v>213</v>
      </c>
      <c r="E25" s="56">
        <f t="shared" si="11"/>
        <v>208</v>
      </c>
      <c r="F25" s="56">
        <f t="shared" si="11"/>
        <v>573</v>
      </c>
      <c r="G25" s="57">
        <f t="shared" si="11"/>
        <v>439</v>
      </c>
      <c r="H25" s="71" t="s">
        <v>7</v>
      </c>
      <c r="I25" s="86">
        <f t="shared" si="5"/>
        <v>142.28626786146765</v>
      </c>
      <c r="J25" s="86">
        <f t="shared" si="5"/>
        <v>138.35069023976752</v>
      </c>
      <c r="K25" s="86">
        <f t="shared" si="5"/>
        <v>64.48292564785662</v>
      </c>
      <c r="L25" s="86">
        <f t="shared" si="5"/>
        <v>62.96924194720272</v>
      </c>
      <c r="M25" s="86">
        <f t="shared" si="5"/>
        <v>173.46815209493823</v>
      </c>
      <c r="N25" s="86">
        <f t="shared" si="5"/>
        <v>132.90142891741343</v>
      </c>
      <c r="P25" s="13">
        <f>P39</f>
        <v>330320</v>
      </c>
    </row>
    <row r="26" spans="1:16" ht="14.25" customHeight="1">
      <c r="A26" s="71" t="s">
        <v>91</v>
      </c>
      <c r="B26" s="55">
        <f aca="true" t="shared" si="12" ref="B26:G26">B38</f>
        <v>494</v>
      </c>
      <c r="C26" s="55">
        <f t="shared" si="12"/>
        <v>472</v>
      </c>
      <c r="D26" s="56">
        <f t="shared" si="12"/>
        <v>179</v>
      </c>
      <c r="E26" s="56">
        <f t="shared" si="12"/>
        <v>178</v>
      </c>
      <c r="F26" s="56">
        <f t="shared" si="12"/>
        <v>476</v>
      </c>
      <c r="G26" s="57">
        <f t="shared" si="12"/>
        <v>423</v>
      </c>
      <c r="H26" s="71" t="s">
        <v>91</v>
      </c>
      <c r="I26" s="86">
        <f t="shared" si="5"/>
        <v>176.2145965613184</v>
      </c>
      <c r="J26" s="86">
        <f t="shared" si="5"/>
        <v>168.3669829492759</v>
      </c>
      <c r="K26" s="86">
        <f t="shared" si="5"/>
        <v>63.85103802525505</v>
      </c>
      <c r="L26" s="86">
        <f t="shared" si="5"/>
        <v>63.49432831561675</v>
      </c>
      <c r="M26" s="86">
        <f t="shared" si="5"/>
        <v>169.79382178782907</v>
      </c>
      <c r="N26" s="86">
        <f t="shared" si="5"/>
        <v>150.88820717699937</v>
      </c>
      <c r="P26" s="13">
        <f>P38</f>
        <v>280340</v>
      </c>
    </row>
    <row r="27" spans="1:16" ht="10.5" customHeight="1">
      <c r="A27" s="72"/>
      <c r="B27" s="55"/>
      <c r="C27" s="55"/>
      <c r="D27" s="58"/>
      <c r="E27" s="58"/>
      <c r="F27" s="58"/>
      <c r="G27" s="58"/>
      <c r="H27" s="72"/>
      <c r="I27" s="86"/>
      <c r="J27" s="86"/>
      <c r="K27" s="86"/>
      <c r="L27" s="86"/>
      <c r="M27" s="86"/>
      <c r="N27" s="86"/>
      <c r="P27" s="13"/>
    </row>
    <row r="28" spans="1:16" ht="14.25" customHeight="1">
      <c r="A28" s="73" t="s">
        <v>76</v>
      </c>
      <c r="B28" s="55"/>
      <c r="C28" s="59"/>
      <c r="D28" s="58"/>
      <c r="E28" s="58"/>
      <c r="F28" s="58"/>
      <c r="G28" s="58"/>
      <c r="H28" s="73" t="s">
        <v>76</v>
      </c>
      <c r="I28" s="86"/>
      <c r="J28" s="86"/>
      <c r="K28" s="86"/>
      <c r="L28" s="86"/>
      <c r="M28" s="86"/>
      <c r="N28" s="86"/>
      <c r="P28" s="13"/>
    </row>
    <row r="29" spans="1:17" ht="14.25" customHeight="1">
      <c r="A29" s="71" t="s">
        <v>8</v>
      </c>
      <c r="B29" s="55">
        <f aca="true" t="shared" si="13" ref="B29:G29">SUM(B46:B51)</f>
        <v>2712</v>
      </c>
      <c r="C29" s="55">
        <f t="shared" si="13"/>
        <v>2546</v>
      </c>
      <c r="D29" s="56">
        <f t="shared" si="13"/>
        <v>1020</v>
      </c>
      <c r="E29" s="56">
        <f t="shared" si="13"/>
        <v>994</v>
      </c>
      <c r="F29" s="56">
        <f t="shared" si="13"/>
        <v>2574</v>
      </c>
      <c r="G29" s="57">
        <f t="shared" si="13"/>
        <v>1872</v>
      </c>
      <c r="H29" s="71" t="s">
        <v>8</v>
      </c>
      <c r="I29" s="86">
        <f>B29/$P29*100000</f>
        <v>281.8025387166762</v>
      </c>
      <c r="J29" s="86">
        <f aca="true" t="shared" si="14" ref="J29:N31">C29/$P29*100000</f>
        <v>264.5535632642543</v>
      </c>
      <c r="K29" s="86">
        <f t="shared" si="14"/>
        <v>105.9876804907853</v>
      </c>
      <c r="L29" s="86">
        <f t="shared" si="14"/>
        <v>103.28603373317706</v>
      </c>
      <c r="M29" s="86">
        <f t="shared" si="14"/>
        <v>267.46302900321706</v>
      </c>
      <c r="N29" s="86">
        <f t="shared" si="14"/>
        <v>194.51856654779422</v>
      </c>
      <c r="P29" s="13">
        <f>SUM(P46:P51)</f>
        <v>962376</v>
      </c>
      <c r="Q29" s="22">
        <v>966000</v>
      </c>
    </row>
    <row r="30" spans="1:17" ht="14.25" customHeight="1">
      <c r="A30" s="71" t="s">
        <v>75</v>
      </c>
      <c r="B30" s="55">
        <f aca="true" t="shared" si="15" ref="B30:G30">SUM(B54:B54)</f>
        <v>871</v>
      </c>
      <c r="C30" s="55">
        <f t="shared" si="15"/>
        <v>847</v>
      </c>
      <c r="D30" s="56">
        <f t="shared" si="15"/>
        <v>442</v>
      </c>
      <c r="E30" s="56">
        <f t="shared" si="15"/>
        <v>432</v>
      </c>
      <c r="F30" s="56">
        <f t="shared" si="15"/>
        <v>1477</v>
      </c>
      <c r="G30" s="57">
        <f t="shared" si="15"/>
        <v>1100</v>
      </c>
      <c r="H30" s="71" t="s">
        <v>75</v>
      </c>
      <c r="I30" s="86">
        <f>B30/$P30*100000</f>
        <v>139.81007659858616</v>
      </c>
      <c r="J30" s="86">
        <f t="shared" si="14"/>
        <v>135.95767494719</v>
      </c>
      <c r="K30" s="86">
        <f t="shared" si="14"/>
        <v>70.94839707987956</v>
      </c>
      <c r="L30" s="86">
        <f t="shared" si="14"/>
        <v>69.34322972513115</v>
      </c>
      <c r="M30" s="86">
        <f t="shared" si="14"/>
        <v>237.0832182963396</v>
      </c>
      <c r="N30" s="86">
        <f t="shared" si="14"/>
        <v>176.56840902232466</v>
      </c>
      <c r="P30" s="13">
        <f>SUM(P54:P54)</f>
        <v>622988</v>
      </c>
      <c r="Q30" s="5">
        <v>623000</v>
      </c>
    </row>
    <row r="31" spans="1:17" ht="14.25" customHeight="1">
      <c r="A31" s="71" t="s">
        <v>101</v>
      </c>
      <c r="B31" s="55">
        <f aca="true" t="shared" si="16" ref="B31:G31">SUM(B65)</f>
        <v>991</v>
      </c>
      <c r="C31" s="55">
        <f t="shared" si="16"/>
        <v>964</v>
      </c>
      <c r="D31" s="55">
        <f t="shared" si="16"/>
        <v>313</v>
      </c>
      <c r="E31" s="55">
        <f t="shared" si="16"/>
        <v>307</v>
      </c>
      <c r="F31" s="55">
        <f t="shared" si="16"/>
        <v>925</v>
      </c>
      <c r="G31" s="55">
        <f t="shared" si="16"/>
        <v>776</v>
      </c>
      <c r="H31" s="71" t="s">
        <v>101</v>
      </c>
      <c r="I31" s="86">
        <f>B31/$P31*100000</f>
        <v>243.91984857770854</v>
      </c>
      <c r="J31" s="86">
        <f t="shared" si="14"/>
        <v>237.2742018455207</v>
      </c>
      <c r="K31" s="86">
        <f t="shared" si="14"/>
        <v>77.0402750805477</v>
      </c>
      <c r="L31" s="86">
        <f t="shared" si="14"/>
        <v>75.56346469561707</v>
      </c>
      <c r="M31" s="86">
        <f t="shared" si="14"/>
        <v>227.67493434347162</v>
      </c>
      <c r="N31" s="86">
        <f t="shared" si="14"/>
        <v>191.00080978436108</v>
      </c>
      <c r="P31" s="13">
        <f>SUM(P65)</f>
        <v>406281</v>
      </c>
      <c r="Q31" s="5">
        <v>408000</v>
      </c>
    </row>
    <row r="32" spans="1:16" ht="14.25" customHeight="1">
      <c r="A32" s="71" t="s">
        <v>10</v>
      </c>
      <c r="B32" s="55">
        <f aca="true" t="shared" si="17" ref="B32:G32">SUM(B53,B75)</f>
        <v>1215</v>
      </c>
      <c r="C32" s="55">
        <f t="shared" si="17"/>
        <v>1184</v>
      </c>
      <c r="D32" s="56">
        <f t="shared" si="17"/>
        <v>495</v>
      </c>
      <c r="E32" s="56">
        <f t="shared" si="17"/>
        <v>486</v>
      </c>
      <c r="F32" s="56">
        <f t="shared" si="17"/>
        <v>1116</v>
      </c>
      <c r="G32" s="57">
        <f t="shared" si="17"/>
        <v>968</v>
      </c>
      <c r="H32" s="71" t="s">
        <v>10</v>
      </c>
      <c r="I32" s="86">
        <f aca="true" t="shared" si="18" ref="I32:I44">B32/$P32*100000</f>
        <v>191.1366099759152</v>
      </c>
      <c r="J32" s="86">
        <f aca="true" t="shared" si="19" ref="J32:J44">C32/$P32*100000</f>
        <v>186.25987342508938</v>
      </c>
      <c r="K32" s="86">
        <f aca="true" t="shared" si="20" ref="K32:K44">D32/$P32*100000</f>
        <v>77.87047073092842</v>
      </c>
      <c r="L32" s="86">
        <f aca="true" t="shared" si="21" ref="L32:L44">E32/$P32*100000</f>
        <v>76.4546439903661</v>
      </c>
      <c r="M32" s="86">
        <f aca="true" t="shared" si="22" ref="M32:M44">F32/$P32*100000</f>
        <v>175.56251582972953</v>
      </c>
      <c r="N32" s="86">
        <f aca="true" t="shared" si="23" ref="N32:N44">G32/$P32*100000</f>
        <v>152.28003165159336</v>
      </c>
      <c r="P32" s="13">
        <f>SUM(P53,P75)</f>
        <v>635671</v>
      </c>
    </row>
    <row r="33" spans="1:16" ht="14.25" customHeight="1">
      <c r="A33" s="71" t="s">
        <v>13</v>
      </c>
      <c r="B33" s="55">
        <f aca="true" t="shared" si="24" ref="B33:G33">SUM(B57,B68,B70)</f>
        <v>1153</v>
      </c>
      <c r="C33" s="55">
        <f t="shared" si="24"/>
        <v>1126</v>
      </c>
      <c r="D33" s="55">
        <f t="shared" si="24"/>
        <v>955</v>
      </c>
      <c r="E33" s="55">
        <f t="shared" si="24"/>
        <v>925</v>
      </c>
      <c r="F33" s="55">
        <f t="shared" si="24"/>
        <v>1484</v>
      </c>
      <c r="G33" s="55">
        <f t="shared" si="24"/>
        <v>1210</v>
      </c>
      <c r="H33" s="71" t="s">
        <v>13</v>
      </c>
      <c r="I33" s="86">
        <f t="shared" si="18"/>
        <v>145.35121922317148</v>
      </c>
      <c r="J33" s="86">
        <f t="shared" si="19"/>
        <v>141.94750463598533</v>
      </c>
      <c r="K33" s="86">
        <f t="shared" si="20"/>
        <v>120.39064558380639</v>
      </c>
      <c r="L33" s="86">
        <f t="shared" si="21"/>
        <v>116.60874048693289</v>
      </c>
      <c r="M33" s="86">
        <f t="shared" si="22"/>
        <v>187.0782387920091</v>
      </c>
      <c r="N33" s="86">
        <f t="shared" si="23"/>
        <v>152.53683890723113</v>
      </c>
      <c r="P33" s="13">
        <f>SUM(P57,P68,P70)</f>
        <v>793251</v>
      </c>
    </row>
    <row r="34" spans="1:16" ht="14.25" customHeight="1">
      <c r="A34" s="71" t="s">
        <v>15</v>
      </c>
      <c r="B34" s="55">
        <f aca="true" t="shared" si="25" ref="B34:G34">SUM(B58:B58)</f>
        <v>192</v>
      </c>
      <c r="C34" s="55">
        <f t="shared" si="25"/>
        <v>188</v>
      </c>
      <c r="D34" s="56">
        <f t="shared" si="25"/>
        <v>116</v>
      </c>
      <c r="E34" s="56">
        <f t="shared" si="25"/>
        <v>115</v>
      </c>
      <c r="F34" s="56">
        <f t="shared" si="25"/>
        <v>287</v>
      </c>
      <c r="G34" s="57">
        <f t="shared" si="25"/>
        <v>222</v>
      </c>
      <c r="H34" s="71" t="s">
        <v>15</v>
      </c>
      <c r="I34" s="86">
        <f t="shared" si="18"/>
        <v>123.15586914688905</v>
      </c>
      <c r="J34" s="86">
        <f t="shared" si="19"/>
        <v>120.59012187299551</v>
      </c>
      <c r="K34" s="86">
        <f t="shared" si="20"/>
        <v>74.40667094291213</v>
      </c>
      <c r="L34" s="86">
        <f t="shared" si="21"/>
        <v>73.76523412443875</v>
      </c>
      <c r="M34" s="86">
        <f t="shared" si="22"/>
        <v>184.09236690186017</v>
      </c>
      <c r="N34" s="86">
        <f t="shared" si="23"/>
        <v>142.39897370109045</v>
      </c>
      <c r="P34" s="13">
        <f>SUM(P58:P58)</f>
        <v>155900</v>
      </c>
    </row>
    <row r="35" spans="1:16" ht="14.25" customHeight="1">
      <c r="A35" s="71" t="s">
        <v>73</v>
      </c>
      <c r="B35" s="55">
        <f aca="true" t="shared" si="26" ref="B35:G35">SUM(B60,B61,B76,B78,B79,B80,B81,B88:B89)</f>
        <v>1173</v>
      </c>
      <c r="C35" s="55">
        <f t="shared" si="26"/>
        <v>1150</v>
      </c>
      <c r="D35" s="56">
        <f t="shared" si="26"/>
        <v>427</v>
      </c>
      <c r="E35" s="56">
        <f t="shared" si="26"/>
        <v>423</v>
      </c>
      <c r="F35" s="56">
        <f t="shared" si="26"/>
        <v>1327</v>
      </c>
      <c r="G35" s="57">
        <f t="shared" si="26"/>
        <v>1133</v>
      </c>
      <c r="H35" s="71" t="s">
        <v>73</v>
      </c>
      <c r="I35" s="86">
        <f t="shared" si="18"/>
        <v>162.1639556392412</v>
      </c>
      <c r="J35" s="86">
        <f t="shared" si="19"/>
        <v>158.98427023455017</v>
      </c>
      <c r="K35" s="86">
        <f t="shared" si="20"/>
        <v>59.031550774046025</v>
      </c>
      <c r="L35" s="86">
        <f t="shared" si="21"/>
        <v>58.47856200801281</v>
      </c>
      <c r="M35" s="86">
        <f t="shared" si="22"/>
        <v>183.4540231315201</v>
      </c>
      <c r="N35" s="86">
        <f t="shared" si="23"/>
        <v>156.634067978909</v>
      </c>
      <c r="P35" s="13">
        <f>SUM(P60,P61,P76,P78,P79,P80,P81,P88:P89)</f>
        <v>723342</v>
      </c>
    </row>
    <row r="36" spans="1:16" ht="14.25" customHeight="1">
      <c r="A36" s="71" t="s">
        <v>72</v>
      </c>
      <c r="B36" s="55">
        <f aca="true" t="shared" si="27" ref="B36:G36">SUM(B59,B96:B101)</f>
        <v>162</v>
      </c>
      <c r="C36" s="55">
        <f t="shared" si="27"/>
        <v>155</v>
      </c>
      <c r="D36" s="56">
        <f t="shared" si="27"/>
        <v>112</v>
      </c>
      <c r="E36" s="56">
        <f t="shared" si="27"/>
        <v>111</v>
      </c>
      <c r="F36" s="56">
        <f t="shared" si="27"/>
        <v>276</v>
      </c>
      <c r="G36" s="57">
        <f t="shared" si="27"/>
        <v>227</v>
      </c>
      <c r="H36" s="71" t="s">
        <v>72</v>
      </c>
      <c r="I36" s="86">
        <f t="shared" si="18"/>
        <v>104.71542613360913</v>
      </c>
      <c r="J36" s="86">
        <f t="shared" si="19"/>
        <v>100.19068549820626</v>
      </c>
      <c r="K36" s="86">
        <f t="shared" si="20"/>
        <v>72.39585016644581</v>
      </c>
      <c r="L36" s="86">
        <f t="shared" si="21"/>
        <v>71.74945864710256</v>
      </c>
      <c r="M36" s="86">
        <f t="shared" si="22"/>
        <v>178.40405933874146</v>
      </c>
      <c r="N36" s="86">
        <f t="shared" si="23"/>
        <v>146.73087489092143</v>
      </c>
      <c r="P36" s="13">
        <f>SUM(P59,P96:P101)</f>
        <v>154705</v>
      </c>
    </row>
    <row r="37" spans="1:16" ht="14.25" customHeight="1">
      <c r="A37" s="71" t="s">
        <v>71</v>
      </c>
      <c r="B37" s="55">
        <f aca="true" t="shared" si="28" ref="B37:G37">SUM(B66,B86,B102:B103)</f>
        <v>94</v>
      </c>
      <c r="C37" s="55">
        <f t="shared" si="28"/>
        <v>89</v>
      </c>
      <c r="D37" s="56">
        <f t="shared" si="28"/>
        <v>50</v>
      </c>
      <c r="E37" s="56">
        <f t="shared" si="28"/>
        <v>50</v>
      </c>
      <c r="F37" s="56">
        <f t="shared" si="28"/>
        <v>110</v>
      </c>
      <c r="G37" s="57">
        <f t="shared" si="28"/>
        <v>101</v>
      </c>
      <c r="H37" s="71" t="s">
        <v>71</v>
      </c>
      <c r="I37" s="86">
        <f t="shared" si="18"/>
        <v>120.61797464456193</v>
      </c>
      <c r="J37" s="86">
        <f t="shared" si="19"/>
        <v>114.20212492942565</v>
      </c>
      <c r="K37" s="86">
        <f t="shared" si="20"/>
        <v>64.15849715136272</v>
      </c>
      <c r="L37" s="86">
        <f t="shared" si="21"/>
        <v>64.15849715136272</v>
      </c>
      <c r="M37" s="86">
        <f t="shared" si="22"/>
        <v>141.148693732998</v>
      </c>
      <c r="N37" s="86">
        <f t="shared" si="23"/>
        <v>129.6001642457527</v>
      </c>
      <c r="P37" s="13">
        <f>SUM(P66,P86,P102:P103)</f>
        <v>77932</v>
      </c>
    </row>
    <row r="38" spans="1:16" ht="14.25" customHeight="1">
      <c r="A38" s="71" t="s">
        <v>33</v>
      </c>
      <c r="B38" s="55">
        <f aca="true" t="shared" si="29" ref="B38:G38">SUM(B67)</f>
        <v>494</v>
      </c>
      <c r="C38" s="55">
        <f t="shared" si="29"/>
        <v>472</v>
      </c>
      <c r="D38" s="56">
        <f t="shared" si="29"/>
        <v>179</v>
      </c>
      <c r="E38" s="56">
        <f t="shared" si="29"/>
        <v>178</v>
      </c>
      <c r="F38" s="56">
        <f t="shared" si="29"/>
        <v>476</v>
      </c>
      <c r="G38" s="57">
        <f t="shared" si="29"/>
        <v>423</v>
      </c>
      <c r="H38" s="71" t="s">
        <v>33</v>
      </c>
      <c r="I38" s="86">
        <f t="shared" si="18"/>
        <v>176.2145965613184</v>
      </c>
      <c r="J38" s="86">
        <f t="shared" si="19"/>
        <v>168.3669829492759</v>
      </c>
      <c r="K38" s="86">
        <f t="shared" si="20"/>
        <v>63.85103802525505</v>
      </c>
      <c r="L38" s="86">
        <f t="shared" si="21"/>
        <v>63.49432831561675</v>
      </c>
      <c r="M38" s="86">
        <f t="shared" si="22"/>
        <v>169.79382178782907</v>
      </c>
      <c r="N38" s="86">
        <f t="shared" si="23"/>
        <v>150.88820717699937</v>
      </c>
      <c r="P38" s="13">
        <f>SUM(P67)</f>
        <v>280340</v>
      </c>
    </row>
    <row r="39" spans="1:16" ht="14.25" customHeight="1">
      <c r="A39" s="71" t="s">
        <v>74</v>
      </c>
      <c r="B39" s="55">
        <f aca="true" t="shared" si="30" ref="B39:G39">SUM(B56,B73,B74,B77)</f>
        <v>470</v>
      </c>
      <c r="C39" s="55">
        <f t="shared" si="30"/>
        <v>457</v>
      </c>
      <c r="D39" s="56">
        <f t="shared" si="30"/>
        <v>213</v>
      </c>
      <c r="E39" s="56">
        <f t="shared" si="30"/>
        <v>208</v>
      </c>
      <c r="F39" s="56">
        <f t="shared" si="30"/>
        <v>573</v>
      </c>
      <c r="G39" s="57">
        <f t="shared" si="30"/>
        <v>439</v>
      </c>
      <c r="H39" s="71" t="s">
        <v>74</v>
      </c>
      <c r="I39" s="86">
        <f t="shared" si="18"/>
        <v>142.28626786146765</v>
      </c>
      <c r="J39" s="86">
        <f t="shared" si="19"/>
        <v>138.35069023976752</v>
      </c>
      <c r="K39" s="86">
        <f t="shared" si="20"/>
        <v>64.48292564785662</v>
      </c>
      <c r="L39" s="86">
        <f t="shared" si="21"/>
        <v>62.96924194720272</v>
      </c>
      <c r="M39" s="86">
        <f t="shared" si="22"/>
        <v>173.46815209493823</v>
      </c>
      <c r="N39" s="86">
        <f t="shared" si="23"/>
        <v>132.90142891741343</v>
      </c>
      <c r="P39" s="13">
        <f>SUM(P56,P73,P74,P77)</f>
        <v>330320</v>
      </c>
    </row>
    <row r="40" spans="1:16" ht="14.25" customHeight="1">
      <c r="A40" s="71" t="s">
        <v>44</v>
      </c>
      <c r="B40" s="55">
        <f aca="true" t="shared" si="31" ref="B40:G40">SUM(B64,B69,B72)</f>
        <v>856</v>
      </c>
      <c r="C40" s="55">
        <f t="shared" si="31"/>
        <v>849</v>
      </c>
      <c r="D40" s="56">
        <f t="shared" si="31"/>
        <v>350</v>
      </c>
      <c r="E40" s="56">
        <f t="shared" si="31"/>
        <v>347</v>
      </c>
      <c r="F40" s="56">
        <f t="shared" si="31"/>
        <v>1032</v>
      </c>
      <c r="G40" s="57">
        <f t="shared" si="31"/>
        <v>849</v>
      </c>
      <c r="H40" s="71" t="s">
        <v>44</v>
      </c>
      <c r="I40" s="86">
        <f t="shared" si="18"/>
        <v>182.0556120343864</v>
      </c>
      <c r="J40" s="86">
        <f t="shared" si="19"/>
        <v>180.5668395060678</v>
      </c>
      <c r="K40" s="86">
        <f t="shared" si="20"/>
        <v>74.43862641592901</v>
      </c>
      <c r="L40" s="86">
        <f t="shared" si="21"/>
        <v>73.80058104664963</v>
      </c>
      <c r="M40" s="86">
        <f t="shared" si="22"/>
        <v>219.4876070321107</v>
      </c>
      <c r="N40" s="86">
        <f t="shared" si="23"/>
        <v>180.5668395060678</v>
      </c>
      <c r="P40" s="13">
        <f>SUM(P64,P69,P72)</f>
        <v>470186</v>
      </c>
    </row>
    <row r="41" spans="1:16" ht="14.25" customHeight="1">
      <c r="A41" s="71" t="s">
        <v>47</v>
      </c>
      <c r="B41" s="55">
        <f aca="true" t="shared" si="32" ref="B41:G41">SUM(B84,B90:B92)</f>
        <v>134</v>
      </c>
      <c r="C41" s="55">
        <f t="shared" si="32"/>
        <v>129</v>
      </c>
      <c r="D41" s="56">
        <f t="shared" si="32"/>
        <v>77</v>
      </c>
      <c r="E41" s="56">
        <f t="shared" si="32"/>
        <v>76</v>
      </c>
      <c r="F41" s="56">
        <f t="shared" si="32"/>
        <v>140</v>
      </c>
      <c r="G41" s="57">
        <f t="shared" si="32"/>
        <v>123</v>
      </c>
      <c r="H41" s="71" t="s">
        <v>47</v>
      </c>
      <c r="I41" s="86">
        <f t="shared" si="18"/>
        <v>113.8255580850124</v>
      </c>
      <c r="J41" s="86">
        <f t="shared" si="19"/>
        <v>109.57833576840746</v>
      </c>
      <c r="K41" s="86">
        <f t="shared" si="20"/>
        <v>65.40722367571608</v>
      </c>
      <c r="L41" s="86">
        <f t="shared" si="21"/>
        <v>64.55777921239509</v>
      </c>
      <c r="M41" s="86">
        <f t="shared" si="22"/>
        <v>118.92222486493834</v>
      </c>
      <c r="N41" s="86">
        <f t="shared" si="23"/>
        <v>104.48166898848153</v>
      </c>
      <c r="P41" s="13">
        <f>SUM(P84,P90:P92)</f>
        <v>117724</v>
      </c>
    </row>
    <row r="42" spans="1:16" ht="14.25" customHeight="1">
      <c r="A42" s="71" t="s">
        <v>51</v>
      </c>
      <c r="B42" s="55">
        <f aca="true" t="shared" si="33" ref="B42:G42">SUM(B52,B63,B83)</f>
        <v>406</v>
      </c>
      <c r="C42" s="55">
        <f t="shared" si="33"/>
        <v>393</v>
      </c>
      <c r="D42" s="56">
        <f t="shared" si="33"/>
        <v>128</v>
      </c>
      <c r="E42" s="56">
        <f t="shared" si="33"/>
        <v>126</v>
      </c>
      <c r="F42" s="56">
        <f t="shared" si="33"/>
        <v>327</v>
      </c>
      <c r="G42" s="57">
        <f t="shared" si="33"/>
        <v>246</v>
      </c>
      <c r="H42" s="71" t="s">
        <v>51</v>
      </c>
      <c r="I42" s="86">
        <f t="shared" si="18"/>
        <v>233.79420351612663</v>
      </c>
      <c r="J42" s="86">
        <f t="shared" si="19"/>
        <v>226.30818222127527</v>
      </c>
      <c r="K42" s="86">
        <f t="shared" si="20"/>
        <v>73.70851736469017</v>
      </c>
      <c r="L42" s="86">
        <f t="shared" si="21"/>
        <v>72.55682178086688</v>
      </c>
      <c r="M42" s="86">
        <f t="shared" si="22"/>
        <v>188.3022279551069</v>
      </c>
      <c r="N42" s="86">
        <f t="shared" si="23"/>
        <v>141.65855681026392</v>
      </c>
      <c r="P42" s="13">
        <f>SUM(P52,P63,P83)</f>
        <v>173657</v>
      </c>
    </row>
    <row r="43" spans="1:16" ht="14.25" customHeight="1">
      <c r="A43" s="71" t="s">
        <v>54</v>
      </c>
      <c r="B43" s="55">
        <f aca="true" t="shared" si="34" ref="B43:G43">SUM(B62,B87,B85,B93:B95)</f>
        <v>232</v>
      </c>
      <c r="C43" s="55">
        <f t="shared" si="34"/>
        <v>223</v>
      </c>
      <c r="D43" s="56">
        <f t="shared" si="34"/>
        <v>148</v>
      </c>
      <c r="E43" s="56">
        <f t="shared" si="34"/>
        <v>146</v>
      </c>
      <c r="F43" s="56">
        <f t="shared" si="34"/>
        <v>349</v>
      </c>
      <c r="G43" s="57">
        <f t="shared" si="34"/>
        <v>259</v>
      </c>
      <c r="H43" s="71" t="s">
        <v>54</v>
      </c>
      <c r="I43" s="86">
        <f t="shared" si="18"/>
        <v>107.30507016456527</v>
      </c>
      <c r="J43" s="86">
        <f t="shared" si="19"/>
        <v>103.14237347714679</v>
      </c>
      <c r="K43" s="86">
        <f t="shared" si="20"/>
        <v>68.45323441532614</v>
      </c>
      <c r="L43" s="86">
        <f t="shared" si="21"/>
        <v>67.5281907070109</v>
      </c>
      <c r="M43" s="86">
        <f t="shared" si="22"/>
        <v>161.42012710100553</v>
      </c>
      <c r="N43" s="86">
        <f t="shared" si="23"/>
        <v>119.79316022682073</v>
      </c>
      <c r="P43" s="13">
        <f>SUM(P62,P87,P85,P93:P95)</f>
        <v>216206</v>
      </c>
    </row>
    <row r="44" spans="1:16" ht="14.25" customHeight="1">
      <c r="A44" s="74" t="s">
        <v>58</v>
      </c>
      <c r="B44" s="79">
        <f aca="true" t="shared" si="35" ref="B44:G44">SUM(B55,B71,B82,B104)</f>
        <v>580</v>
      </c>
      <c r="C44" s="79">
        <f t="shared" si="35"/>
        <v>565</v>
      </c>
      <c r="D44" s="80">
        <f t="shared" si="35"/>
        <v>118</v>
      </c>
      <c r="E44" s="80">
        <f t="shared" si="35"/>
        <v>113</v>
      </c>
      <c r="F44" s="80">
        <f t="shared" si="35"/>
        <v>303</v>
      </c>
      <c r="G44" s="80">
        <f t="shared" si="35"/>
        <v>275</v>
      </c>
      <c r="H44" s="74" t="s">
        <v>58</v>
      </c>
      <c r="I44" s="87">
        <f t="shared" si="18"/>
        <v>435.3471893835333</v>
      </c>
      <c r="J44" s="87">
        <f t="shared" si="19"/>
        <v>424.0882103477523</v>
      </c>
      <c r="K44" s="87">
        <f t="shared" si="20"/>
        <v>88.57063508147748</v>
      </c>
      <c r="L44" s="87">
        <f t="shared" si="21"/>
        <v>84.81764206955046</v>
      </c>
      <c r="M44" s="87">
        <f t="shared" si="22"/>
        <v>227.43137652277693</v>
      </c>
      <c r="N44" s="87">
        <f t="shared" si="23"/>
        <v>206.41461565598564</v>
      </c>
      <c r="P44" s="13">
        <f>SUM(P55,P71,P82,P104)</f>
        <v>133227</v>
      </c>
    </row>
    <row r="45" spans="1:16" ht="14.25" customHeight="1">
      <c r="A45" s="75" t="s">
        <v>77</v>
      </c>
      <c r="B45" s="60"/>
      <c r="C45" s="61"/>
      <c r="D45" s="62"/>
      <c r="E45" s="62"/>
      <c r="F45" s="62"/>
      <c r="G45" s="62"/>
      <c r="H45" s="75" t="s">
        <v>77</v>
      </c>
      <c r="I45" s="88"/>
      <c r="J45" s="88"/>
      <c r="K45" s="88"/>
      <c r="L45" s="88"/>
      <c r="M45" s="88"/>
      <c r="N45" s="88"/>
      <c r="P45" s="13"/>
    </row>
    <row r="46" spans="1:17" ht="14.25" customHeight="1">
      <c r="A46" s="76" t="s">
        <v>9</v>
      </c>
      <c r="B46" s="63">
        <v>1579</v>
      </c>
      <c r="C46" s="64">
        <v>1485</v>
      </c>
      <c r="D46" s="65">
        <v>272</v>
      </c>
      <c r="E46" s="65">
        <v>260</v>
      </c>
      <c r="F46" s="65">
        <v>940</v>
      </c>
      <c r="G46" s="65">
        <v>607</v>
      </c>
      <c r="H46" s="76" t="s">
        <v>9</v>
      </c>
      <c r="I46" s="89">
        <f aca="true" t="shared" si="36" ref="I46:N53">B46/$P46*100000</f>
        <v>783.9068248050162</v>
      </c>
      <c r="J46" s="89">
        <f t="shared" si="36"/>
        <v>737.2397940693155</v>
      </c>
      <c r="K46" s="89">
        <f t="shared" si="36"/>
        <v>135.03651446926182</v>
      </c>
      <c r="L46" s="89">
        <f t="shared" si="36"/>
        <v>129.07902118385323</v>
      </c>
      <c r="M46" s="89">
        <f t="shared" si="36"/>
        <v>466.67030735700774</v>
      </c>
      <c r="N46" s="89">
        <f t="shared" si="36"/>
        <v>301.3498686869188</v>
      </c>
      <c r="P46" s="23">
        <v>201427</v>
      </c>
      <c r="Q46" s="22"/>
    </row>
    <row r="47" spans="1:16" ht="14.25" customHeight="1">
      <c r="A47" s="76" t="s">
        <v>78</v>
      </c>
      <c r="B47" s="63">
        <v>189</v>
      </c>
      <c r="C47" s="64">
        <v>179</v>
      </c>
      <c r="D47" s="65">
        <v>103</v>
      </c>
      <c r="E47" s="65">
        <v>101</v>
      </c>
      <c r="F47" s="65">
        <v>292</v>
      </c>
      <c r="G47" s="65">
        <v>246</v>
      </c>
      <c r="H47" s="76" t="s">
        <v>78</v>
      </c>
      <c r="I47" s="89">
        <f t="shared" si="36"/>
        <v>106.16188282873674</v>
      </c>
      <c r="J47" s="89">
        <f t="shared" si="36"/>
        <v>100.54485199123744</v>
      </c>
      <c r="K47" s="89">
        <f t="shared" si="36"/>
        <v>57.855417626242776</v>
      </c>
      <c r="L47" s="89">
        <f t="shared" si="36"/>
        <v>56.73201145874291</v>
      </c>
      <c r="M47" s="89">
        <f t="shared" si="36"/>
        <v>164.0173004549795</v>
      </c>
      <c r="N47" s="89">
        <f t="shared" si="36"/>
        <v>138.1789586024827</v>
      </c>
      <c r="P47" s="23">
        <v>178030</v>
      </c>
    </row>
    <row r="48" spans="1:16" ht="14.25" customHeight="1">
      <c r="A48" s="76" t="s">
        <v>79</v>
      </c>
      <c r="B48" s="63">
        <v>213</v>
      </c>
      <c r="C48" s="64">
        <v>181</v>
      </c>
      <c r="D48" s="65">
        <v>123</v>
      </c>
      <c r="E48" s="65">
        <v>119</v>
      </c>
      <c r="F48" s="65">
        <v>330</v>
      </c>
      <c r="G48" s="65">
        <v>265</v>
      </c>
      <c r="H48" s="76" t="s">
        <v>79</v>
      </c>
      <c r="I48" s="89">
        <f t="shared" si="36"/>
        <v>136.14138250615193</v>
      </c>
      <c r="J48" s="89">
        <f t="shared" si="36"/>
        <v>115.6882170592183</v>
      </c>
      <c r="K48" s="89">
        <f t="shared" si="36"/>
        <v>78.61685468665111</v>
      </c>
      <c r="L48" s="89">
        <f t="shared" si="36"/>
        <v>76.06020900578442</v>
      </c>
      <c r="M48" s="89">
        <f t="shared" si="36"/>
        <v>210.923268671503</v>
      </c>
      <c r="N48" s="89">
        <f t="shared" si="36"/>
        <v>169.37777635741907</v>
      </c>
      <c r="P48" s="23">
        <v>156455</v>
      </c>
    </row>
    <row r="49" spans="1:16" ht="14.25" customHeight="1">
      <c r="A49" s="76" t="s">
        <v>80</v>
      </c>
      <c r="B49" s="63">
        <v>205</v>
      </c>
      <c r="C49" s="64">
        <v>199</v>
      </c>
      <c r="D49" s="65">
        <v>96</v>
      </c>
      <c r="E49" s="65">
        <v>96</v>
      </c>
      <c r="F49" s="65">
        <v>265</v>
      </c>
      <c r="G49" s="65">
        <v>232</v>
      </c>
      <c r="H49" s="76" t="s">
        <v>80</v>
      </c>
      <c r="I49" s="89">
        <f t="shared" si="36"/>
        <v>136.1077176395602</v>
      </c>
      <c r="J49" s="89">
        <f t="shared" si="36"/>
        <v>132.1240771232804</v>
      </c>
      <c r="K49" s="89">
        <f t="shared" si="36"/>
        <v>63.73824826047698</v>
      </c>
      <c r="L49" s="89">
        <f t="shared" si="36"/>
        <v>63.73824826047698</v>
      </c>
      <c r="M49" s="89">
        <f t="shared" si="36"/>
        <v>175.94412280235832</v>
      </c>
      <c r="N49" s="89">
        <f t="shared" si="36"/>
        <v>154.03409996281937</v>
      </c>
      <c r="P49" s="23">
        <v>150616</v>
      </c>
    </row>
    <row r="50" spans="1:16" ht="14.25" customHeight="1">
      <c r="A50" s="76" t="s">
        <v>81</v>
      </c>
      <c r="B50" s="63">
        <v>239</v>
      </c>
      <c r="C50" s="64">
        <v>234</v>
      </c>
      <c r="D50" s="65">
        <v>86</v>
      </c>
      <c r="E50" s="65">
        <v>84</v>
      </c>
      <c r="F50" s="65">
        <v>281</v>
      </c>
      <c r="G50" s="65">
        <v>256</v>
      </c>
      <c r="H50" s="76" t="s">
        <v>81</v>
      </c>
      <c r="I50" s="89">
        <f t="shared" si="36"/>
        <v>188.5571825296642</v>
      </c>
      <c r="J50" s="89">
        <f t="shared" si="36"/>
        <v>184.6124715980813</v>
      </c>
      <c r="K50" s="89">
        <f t="shared" si="36"/>
        <v>67.84902802322647</v>
      </c>
      <c r="L50" s="89">
        <f t="shared" si="36"/>
        <v>66.27114365059329</v>
      </c>
      <c r="M50" s="89">
        <f t="shared" si="36"/>
        <v>221.69275435496087</v>
      </c>
      <c r="N50" s="89">
        <f t="shared" si="36"/>
        <v>201.9691996970462</v>
      </c>
      <c r="P50" s="23">
        <v>126752</v>
      </c>
    </row>
    <row r="51" spans="1:16" ht="14.25" customHeight="1">
      <c r="A51" s="76" t="s">
        <v>82</v>
      </c>
      <c r="B51" s="63">
        <v>287</v>
      </c>
      <c r="C51" s="64">
        <v>268</v>
      </c>
      <c r="D51" s="65">
        <v>340</v>
      </c>
      <c r="E51" s="65">
        <v>334</v>
      </c>
      <c r="F51" s="65">
        <v>466</v>
      </c>
      <c r="G51" s="65">
        <v>266</v>
      </c>
      <c r="H51" s="76" t="s">
        <v>82</v>
      </c>
      <c r="I51" s="89">
        <f t="shared" si="36"/>
        <v>192.49342705371038</v>
      </c>
      <c r="J51" s="89">
        <f t="shared" si="36"/>
        <v>179.74995975747171</v>
      </c>
      <c r="K51" s="89">
        <f t="shared" si="36"/>
        <v>228.04099372216558</v>
      </c>
      <c r="L51" s="89">
        <f t="shared" si="36"/>
        <v>224.01674089177442</v>
      </c>
      <c r="M51" s="89">
        <f t="shared" si="36"/>
        <v>312.5503031603799</v>
      </c>
      <c r="N51" s="89">
        <f t="shared" si="36"/>
        <v>178.4085421473413</v>
      </c>
      <c r="P51" s="23">
        <v>149096</v>
      </c>
    </row>
    <row r="52" spans="1:16" ht="14.25" customHeight="1">
      <c r="A52" s="77" t="s">
        <v>52</v>
      </c>
      <c r="B52" s="63">
        <v>87</v>
      </c>
      <c r="C52" s="64">
        <v>80</v>
      </c>
      <c r="D52" s="65">
        <v>50</v>
      </c>
      <c r="E52" s="65">
        <v>49</v>
      </c>
      <c r="F52" s="65">
        <v>164</v>
      </c>
      <c r="G52" s="65">
        <v>102</v>
      </c>
      <c r="H52" s="77" t="s">
        <v>52</v>
      </c>
      <c r="I52" s="89">
        <f t="shared" si="36"/>
        <v>130.07984210998475</v>
      </c>
      <c r="J52" s="89">
        <f t="shared" si="36"/>
        <v>119.61364791722734</v>
      </c>
      <c r="K52" s="89">
        <f t="shared" si="36"/>
        <v>74.7585299482671</v>
      </c>
      <c r="L52" s="89">
        <f t="shared" si="36"/>
        <v>73.26335934930175</v>
      </c>
      <c r="M52" s="89">
        <f t="shared" si="36"/>
        <v>245.2079782303161</v>
      </c>
      <c r="N52" s="89">
        <f t="shared" si="36"/>
        <v>152.50740109446488</v>
      </c>
      <c r="P52" s="23">
        <v>66882</v>
      </c>
    </row>
    <row r="53" spans="1:16" ht="14.25" customHeight="1">
      <c r="A53" s="77" t="s">
        <v>11</v>
      </c>
      <c r="B53" s="63">
        <v>671</v>
      </c>
      <c r="C53" s="64">
        <v>653</v>
      </c>
      <c r="D53" s="65">
        <v>382</v>
      </c>
      <c r="E53" s="65">
        <v>373</v>
      </c>
      <c r="F53" s="65">
        <v>781</v>
      </c>
      <c r="G53" s="65">
        <v>680</v>
      </c>
      <c r="H53" s="77" t="s">
        <v>11</v>
      </c>
      <c r="I53" s="89">
        <f t="shared" si="36"/>
        <v>141.93338226615364</v>
      </c>
      <c r="J53" s="89">
        <f t="shared" si="36"/>
        <v>138.12592938867112</v>
      </c>
      <c r="K53" s="89">
        <f t="shared" si="36"/>
        <v>80.80261106657332</v>
      </c>
      <c r="L53" s="89">
        <f t="shared" si="36"/>
        <v>78.89888462783206</v>
      </c>
      <c r="M53" s="89">
        <f t="shared" si="36"/>
        <v>165.201149850769</v>
      </c>
      <c r="N53" s="89">
        <f t="shared" si="36"/>
        <v>143.83710870489492</v>
      </c>
      <c r="P53" s="23">
        <v>472757</v>
      </c>
    </row>
    <row r="54" spans="1:17" ht="14.25" customHeight="1">
      <c r="A54" s="77" t="s">
        <v>39</v>
      </c>
      <c r="B54" s="63">
        <v>871</v>
      </c>
      <c r="C54" s="64">
        <v>847</v>
      </c>
      <c r="D54" s="65">
        <v>442</v>
      </c>
      <c r="E54" s="65">
        <v>432</v>
      </c>
      <c r="F54" s="65">
        <v>1477</v>
      </c>
      <c r="G54" s="65">
        <v>1100</v>
      </c>
      <c r="H54" s="77" t="s">
        <v>39</v>
      </c>
      <c r="I54" s="89">
        <f aca="true" t="shared" si="37" ref="I54:N54">B54/$Q54*100000</f>
        <v>139.80738362760835</v>
      </c>
      <c r="J54" s="89">
        <f t="shared" si="37"/>
        <v>135.95505617977528</v>
      </c>
      <c r="K54" s="89">
        <f t="shared" si="37"/>
        <v>70.9470304975923</v>
      </c>
      <c r="L54" s="89">
        <f t="shared" si="37"/>
        <v>69.34189406099519</v>
      </c>
      <c r="M54" s="89">
        <f t="shared" si="37"/>
        <v>237.07865168539325</v>
      </c>
      <c r="N54" s="89">
        <f t="shared" si="37"/>
        <v>176.5650080256822</v>
      </c>
      <c r="P54" s="23">
        <v>622988</v>
      </c>
      <c r="Q54" s="5">
        <v>623000</v>
      </c>
    </row>
    <row r="55" spans="1:16" ht="14.25" customHeight="1">
      <c r="A55" s="77" t="s">
        <v>59</v>
      </c>
      <c r="B55" s="63">
        <v>106</v>
      </c>
      <c r="C55" s="64">
        <v>100</v>
      </c>
      <c r="D55" s="66">
        <v>42</v>
      </c>
      <c r="E55" s="66">
        <v>42</v>
      </c>
      <c r="F55" s="65">
        <v>108</v>
      </c>
      <c r="G55" s="65">
        <v>97</v>
      </c>
      <c r="H55" s="77" t="s">
        <v>59</v>
      </c>
      <c r="I55" s="89">
        <f aca="true" t="shared" si="38" ref="I55:I64">B55/$P55*100000</f>
        <v>217.44035775092823</v>
      </c>
      <c r="J55" s="89">
        <f aca="true" t="shared" si="39" ref="J55:J64">C55/$P55*100000</f>
        <v>205.1324129725738</v>
      </c>
      <c r="K55" s="89">
        <f aca="true" t="shared" si="40" ref="K55:K64">D55/$P55*100000</f>
        <v>86.15561344848099</v>
      </c>
      <c r="L55" s="89">
        <f aca="true" t="shared" si="41" ref="L55:L64">E55/$P55*100000</f>
        <v>86.15561344848099</v>
      </c>
      <c r="M55" s="89">
        <f aca="true" t="shared" si="42" ref="M55:M64">F55/$P55*100000</f>
        <v>221.54300601037968</v>
      </c>
      <c r="N55" s="89">
        <f aca="true" t="shared" si="43" ref="N55:N64">G55/$P55*100000</f>
        <v>198.9784405833966</v>
      </c>
      <c r="P55" s="23">
        <v>48749</v>
      </c>
    </row>
    <row r="56" spans="1:16" ht="14.25" customHeight="1">
      <c r="A56" s="77" t="s">
        <v>35</v>
      </c>
      <c r="B56" s="63">
        <v>290</v>
      </c>
      <c r="C56" s="64">
        <v>288</v>
      </c>
      <c r="D56" s="65">
        <v>99</v>
      </c>
      <c r="E56" s="65">
        <v>95</v>
      </c>
      <c r="F56" s="65">
        <v>313</v>
      </c>
      <c r="G56" s="65">
        <v>239</v>
      </c>
      <c r="H56" s="77" t="s">
        <v>35</v>
      </c>
      <c r="I56" s="89">
        <f t="shared" si="38"/>
        <v>217.94023928335235</v>
      </c>
      <c r="J56" s="89">
        <f t="shared" si="39"/>
        <v>216.43720315036373</v>
      </c>
      <c r="K56" s="89">
        <f t="shared" si="40"/>
        <v>74.40028858293753</v>
      </c>
      <c r="L56" s="89">
        <f t="shared" si="41"/>
        <v>71.39421631696025</v>
      </c>
      <c r="M56" s="89">
        <f t="shared" si="42"/>
        <v>235.22515481272168</v>
      </c>
      <c r="N56" s="89">
        <f t="shared" si="43"/>
        <v>179.61281789214212</v>
      </c>
      <c r="P56" s="23">
        <v>133064</v>
      </c>
    </row>
    <row r="57" spans="1:16" ht="14.25" customHeight="1">
      <c r="A57" s="77" t="s">
        <v>14</v>
      </c>
      <c r="B57" s="63">
        <v>802</v>
      </c>
      <c r="C57" s="64">
        <v>787</v>
      </c>
      <c r="D57" s="65">
        <v>751</v>
      </c>
      <c r="E57" s="65">
        <v>723</v>
      </c>
      <c r="F57" s="65">
        <v>1013</v>
      </c>
      <c r="G57" s="65">
        <v>799</v>
      </c>
      <c r="H57" s="77" t="s">
        <v>14</v>
      </c>
      <c r="I57" s="89">
        <f t="shared" si="38"/>
        <v>164.5546764715538</v>
      </c>
      <c r="J57" s="89">
        <f t="shared" si="39"/>
        <v>161.47697055250975</v>
      </c>
      <c r="K57" s="89">
        <f t="shared" si="40"/>
        <v>154.0904763468041</v>
      </c>
      <c r="L57" s="89">
        <f t="shared" si="41"/>
        <v>148.34542529792193</v>
      </c>
      <c r="M57" s="89">
        <f t="shared" si="42"/>
        <v>207.84773973277305</v>
      </c>
      <c r="N57" s="89">
        <f t="shared" si="43"/>
        <v>163.939135287745</v>
      </c>
      <c r="P57" s="23">
        <v>487376</v>
      </c>
    </row>
    <row r="58" spans="1:16" ht="14.25" customHeight="1">
      <c r="A58" s="77" t="s">
        <v>16</v>
      </c>
      <c r="B58" s="63">
        <v>192</v>
      </c>
      <c r="C58" s="64">
        <v>188</v>
      </c>
      <c r="D58" s="65">
        <v>116</v>
      </c>
      <c r="E58" s="65">
        <v>115</v>
      </c>
      <c r="F58" s="65">
        <v>287</v>
      </c>
      <c r="G58" s="65">
        <v>222</v>
      </c>
      <c r="H58" s="77" t="s">
        <v>16</v>
      </c>
      <c r="I58" s="89">
        <f t="shared" si="38"/>
        <v>123.15586914688905</v>
      </c>
      <c r="J58" s="89">
        <f t="shared" si="39"/>
        <v>120.59012187299551</v>
      </c>
      <c r="K58" s="89">
        <f t="shared" si="40"/>
        <v>74.40667094291213</v>
      </c>
      <c r="L58" s="89">
        <f t="shared" si="41"/>
        <v>73.76523412443875</v>
      </c>
      <c r="M58" s="89">
        <f t="shared" si="42"/>
        <v>184.09236690186017</v>
      </c>
      <c r="N58" s="89">
        <f t="shared" si="43"/>
        <v>142.39897370109045</v>
      </c>
      <c r="P58" s="23">
        <v>155900</v>
      </c>
    </row>
    <row r="59" spans="1:16" ht="14.25" customHeight="1">
      <c r="A59" s="77" t="s">
        <v>23</v>
      </c>
      <c r="B59" s="63">
        <v>119</v>
      </c>
      <c r="C59" s="64">
        <v>114</v>
      </c>
      <c r="D59" s="65">
        <v>87</v>
      </c>
      <c r="E59" s="65">
        <v>86</v>
      </c>
      <c r="F59" s="65">
        <v>221</v>
      </c>
      <c r="G59" s="65">
        <v>176</v>
      </c>
      <c r="H59" s="77" t="s">
        <v>23</v>
      </c>
      <c r="I59" s="89">
        <f t="shared" si="38"/>
        <v>129.55201132219258</v>
      </c>
      <c r="J59" s="89">
        <f t="shared" si="39"/>
        <v>124.10864950193239</v>
      </c>
      <c r="K59" s="89">
        <f t="shared" si="40"/>
        <v>94.71449567252736</v>
      </c>
      <c r="L59" s="89">
        <f t="shared" si="41"/>
        <v>93.62582330847532</v>
      </c>
      <c r="M59" s="89">
        <f t="shared" si="42"/>
        <v>240.59659245550048</v>
      </c>
      <c r="N59" s="89">
        <f t="shared" si="43"/>
        <v>191.6063360731588</v>
      </c>
      <c r="P59" s="23">
        <v>91855</v>
      </c>
    </row>
    <row r="60" spans="1:16" ht="14.25" customHeight="1">
      <c r="A60" s="77" t="s">
        <v>17</v>
      </c>
      <c r="B60" s="63">
        <v>288</v>
      </c>
      <c r="C60" s="64">
        <v>275</v>
      </c>
      <c r="D60" s="65">
        <v>84</v>
      </c>
      <c r="E60" s="65">
        <v>84</v>
      </c>
      <c r="F60" s="65">
        <v>317</v>
      </c>
      <c r="G60" s="65">
        <v>259</v>
      </c>
      <c r="H60" s="77" t="s">
        <v>17</v>
      </c>
      <c r="I60" s="89">
        <f t="shared" si="38"/>
        <v>219.14806190932748</v>
      </c>
      <c r="J60" s="89">
        <f t="shared" si="39"/>
        <v>209.255961892587</v>
      </c>
      <c r="K60" s="89">
        <f t="shared" si="40"/>
        <v>63.91818472355385</v>
      </c>
      <c r="L60" s="89">
        <f t="shared" si="41"/>
        <v>63.91818472355385</v>
      </c>
      <c r="M60" s="89">
        <f t="shared" si="42"/>
        <v>241.21505425436393</v>
      </c>
      <c r="N60" s="89">
        <f t="shared" si="43"/>
        <v>197.08106956429103</v>
      </c>
      <c r="P60" s="23">
        <v>131418</v>
      </c>
    </row>
    <row r="61" spans="1:16" ht="14.25" customHeight="1">
      <c r="A61" s="77" t="s">
        <v>18</v>
      </c>
      <c r="B61" s="63">
        <v>397</v>
      </c>
      <c r="C61" s="64">
        <v>394</v>
      </c>
      <c r="D61" s="65">
        <v>118</v>
      </c>
      <c r="E61" s="65">
        <v>117</v>
      </c>
      <c r="F61" s="65">
        <v>410</v>
      </c>
      <c r="G61" s="65">
        <v>332</v>
      </c>
      <c r="H61" s="77" t="s">
        <v>18</v>
      </c>
      <c r="I61" s="89">
        <f t="shared" si="38"/>
        <v>223.5347773942714</v>
      </c>
      <c r="J61" s="89">
        <f t="shared" si="39"/>
        <v>221.84559771622907</v>
      </c>
      <c r="K61" s="89">
        <f t="shared" si="40"/>
        <v>66.44106733633257</v>
      </c>
      <c r="L61" s="89">
        <f t="shared" si="41"/>
        <v>65.87800744365178</v>
      </c>
      <c r="M61" s="89">
        <f t="shared" si="42"/>
        <v>230.8545559991216</v>
      </c>
      <c r="N61" s="89">
        <f t="shared" si="43"/>
        <v>186.93588437002043</v>
      </c>
      <c r="P61" s="23">
        <v>177601</v>
      </c>
    </row>
    <row r="62" spans="1:16" ht="14.25" customHeight="1">
      <c r="A62" s="77" t="s">
        <v>55</v>
      </c>
      <c r="B62" s="63">
        <v>91</v>
      </c>
      <c r="C62" s="64">
        <v>86</v>
      </c>
      <c r="D62" s="65">
        <v>49</v>
      </c>
      <c r="E62" s="65">
        <v>48</v>
      </c>
      <c r="F62" s="65">
        <v>128</v>
      </c>
      <c r="G62" s="65">
        <v>87</v>
      </c>
      <c r="H62" s="77" t="s">
        <v>55</v>
      </c>
      <c r="I62" s="89">
        <f t="shared" si="38"/>
        <v>150.60240963855424</v>
      </c>
      <c r="J62" s="89">
        <f t="shared" si="39"/>
        <v>142.3275519661062</v>
      </c>
      <c r="K62" s="89">
        <f t="shared" si="40"/>
        <v>81.09360518999073</v>
      </c>
      <c r="L62" s="89">
        <f t="shared" si="41"/>
        <v>79.43863365550114</v>
      </c>
      <c r="M62" s="89">
        <f t="shared" si="42"/>
        <v>211.83635641466967</v>
      </c>
      <c r="N62" s="89">
        <f t="shared" si="43"/>
        <v>143.9825235005958</v>
      </c>
      <c r="P62" s="23">
        <v>60424</v>
      </c>
    </row>
    <row r="63" spans="1:16" ht="14.25" customHeight="1">
      <c r="A63" s="77" t="s">
        <v>53</v>
      </c>
      <c r="B63" s="63">
        <v>272</v>
      </c>
      <c r="C63" s="64">
        <v>269</v>
      </c>
      <c r="D63" s="65">
        <v>45</v>
      </c>
      <c r="E63" s="65">
        <v>45</v>
      </c>
      <c r="F63" s="65">
        <v>117</v>
      </c>
      <c r="G63" s="65">
        <v>105</v>
      </c>
      <c r="H63" s="77" t="s">
        <v>53</v>
      </c>
      <c r="I63" s="89">
        <f t="shared" si="38"/>
        <v>399.8823875330785</v>
      </c>
      <c r="J63" s="89">
        <f t="shared" si="39"/>
        <v>395.4719200235225</v>
      </c>
      <c r="K63" s="89">
        <f t="shared" si="40"/>
        <v>66.1570126433402</v>
      </c>
      <c r="L63" s="89">
        <f t="shared" si="41"/>
        <v>66.1570126433402</v>
      </c>
      <c r="M63" s="89">
        <f t="shared" si="42"/>
        <v>172.0082328726845</v>
      </c>
      <c r="N63" s="89">
        <f t="shared" si="43"/>
        <v>154.36636283446043</v>
      </c>
      <c r="P63" s="23">
        <v>68020</v>
      </c>
    </row>
    <row r="64" spans="1:16" ht="14.25" customHeight="1">
      <c r="A64" s="77" t="s">
        <v>45</v>
      </c>
      <c r="B64" s="63">
        <v>304</v>
      </c>
      <c r="C64" s="64">
        <v>298</v>
      </c>
      <c r="D64" s="65">
        <v>119</v>
      </c>
      <c r="E64" s="65">
        <v>117</v>
      </c>
      <c r="F64" s="65">
        <v>426</v>
      </c>
      <c r="G64" s="65">
        <v>349</v>
      </c>
      <c r="H64" s="77" t="s">
        <v>45</v>
      </c>
      <c r="I64" s="89">
        <f t="shared" si="38"/>
        <v>182.55736444815432</v>
      </c>
      <c r="J64" s="89">
        <f t="shared" si="39"/>
        <v>178.9542585708881</v>
      </c>
      <c r="K64" s="89">
        <f t="shared" si="40"/>
        <v>71.46159989911303</v>
      </c>
      <c r="L64" s="89">
        <f t="shared" si="41"/>
        <v>70.26056460669096</v>
      </c>
      <c r="M64" s="89">
        <f t="shared" si="42"/>
        <v>255.82051728590045</v>
      </c>
      <c r="N64" s="89">
        <f t="shared" si="43"/>
        <v>209.58065852765083</v>
      </c>
      <c r="P64" s="23">
        <v>166523</v>
      </c>
    </row>
    <row r="65" spans="1:17" ht="14.25" customHeight="1">
      <c r="A65" s="77" t="s">
        <v>41</v>
      </c>
      <c r="B65" s="63">
        <v>991</v>
      </c>
      <c r="C65" s="64">
        <v>964</v>
      </c>
      <c r="D65" s="65">
        <v>313</v>
      </c>
      <c r="E65" s="65">
        <v>307</v>
      </c>
      <c r="F65" s="65">
        <v>925</v>
      </c>
      <c r="G65" s="65">
        <v>776</v>
      </c>
      <c r="H65" s="77" t="s">
        <v>41</v>
      </c>
      <c r="I65" s="89">
        <f aca="true" t="shared" si="44" ref="I65:N65">B65/$Q65*100000</f>
        <v>242.89215686274508</v>
      </c>
      <c r="J65" s="89">
        <f t="shared" si="44"/>
        <v>236.27450980392155</v>
      </c>
      <c r="K65" s="89">
        <f t="shared" si="44"/>
        <v>76.7156862745098</v>
      </c>
      <c r="L65" s="89">
        <f t="shared" si="44"/>
        <v>75.24509803921569</v>
      </c>
      <c r="M65" s="89">
        <f t="shared" si="44"/>
        <v>226.71568627450984</v>
      </c>
      <c r="N65" s="89">
        <f t="shared" si="44"/>
        <v>190.19607843137257</v>
      </c>
      <c r="P65" s="23">
        <v>406281</v>
      </c>
      <c r="Q65" s="5">
        <v>408000</v>
      </c>
    </row>
    <row r="66" spans="1:16" ht="14.25" customHeight="1">
      <c r="A66" s="77" t="s">
        <v>30</v>
      </c>
      <c r="B66" s="63">
        <v>29</v>
      </c>
      <c r="C66" s="64">
        <v>27</v>
      </c>
      <c r="D66" s="65">
        <v>16</v>
      </c>
      <c r="E66" s="65">
        <v>16</v>
      </c>
      <c r="F66" s="65">
        <v>35</v>
      </c>
      <c r="G66" s="65">
        <v>28</v>
      </c>
      <c r="H66" s="77" t="s">
        <v>30</v>
      </c>
      <c r="I66" s="89">
        <f aca="true" t="shared" si="45" ref="I66:I104">B66/$P66*100000</f>
        <v>148.0876270234387</v>
      </c>
      <c r="J66" s="89">
        <f aca="true" t="shared" si="46" ref="J66:J104">C66/$P66*100000</f>
        <v>137.87468722871878</v>
      </c>
      <c r="K66" s="89">
        <f aca="true" t="shared" si="47" ref="K66:K104">D66/$P66*100000</f>
        <v>81.70351835775928</v>
      </c>
      <c r="L66" s="89">
        <f aca="true" t="shared" si="48" ref="L66:L104">E66/$P66*100000</f>
        <v>81.70351835775928</v>
      </c>
      <c r="M66" s="89">
        <f aca="true" t="shared" si="49" ref="M66:M104">F66/$P66*100000</f>
        <v>178.72644640759842</v>
      </c>
      <c r="N66" s="89">
        <f aca="true" t="shared" si="50" ref="N66:N104">G66/$P66*100000</f>
        <v>142.98115712607873</v>
      </c>
      <c r="P66" s="23">
        <v>19583</v>
      </c>
    </row>
    <row r="67" spans="1:16" ht="14.25" customHeight="1">
      <c r="A67" s="77" t="s">
        <v>34</v>
      </c>
      <c r="B67" s="63">
        <v>494</v>
      </c>
      <c r="C67" s="64">
        <v>472</v>
      </c>
      <c r="D67" s="65">
        <v>179</v>
      </c>
      <c r="E67" s="65">
        <v>178</v>
      </c>
      <c r="F67" s="65">
        <v>476</v>
      </c>
      <c r="G67" s="65">
        <v>423</v>
      </c>
      <c r="H67" s="77" t="s">
        <v>34</v>
      </c>
      <c r="I67" s="89">
        <f t="shared" si="45"/>
        <v>176.2145965613184</v>
      </c>
      <c r="J67" s="89">
        <f t="shared" si="46"/>
        <v>168.3669829492759</v>
      </c>
      <c r="K67" s="89">
        <f t="shared" si="47"/>
        <v>63.85103802525505</v>
      </c>
      <c r="L67" s="89">
        <f t="shared" si="48"/>
        <v>63.49432831561675</v>
      </c>
      <c r="M67" s="89">
        <f t="shared" si="49"/>
        <v>169.79382178782907</v>
      </c>
      <c r="N67" s="89">
        <f t="shared" si="50"/>
        <v>150.88820717699937</v>
      </c>
      <c r="P67" s="23">
        <v>280340</v>
      </c>
    </row>
    <row r="68" spans="1:16" ht="14.25" customHeight="1">
      <c r="A68" s="77" t="s">
        <v>42</v>
      </c>
      <c r="B68" s="63">
        <v>207</v>
      </c>
      <c r="C68" s="64">
        <v>200</v>
      </c>
      <c r="D68" s="65">
        <v>107</v>
      </c>
      <c r="E68" s="65">
        <v>106</v>
      </c>
      <c r="F68" s="65">
        <v>249</v>
      </c>
      <c r="G68" s="65">
        <v>226</v>
      </c>
      <c r="H68" s="77" t="s">
        <v>42</v>
      </c>
      <c r="I68" s="89">
        <f t="shared" si="45"/>
        <v>119.88949316282384</v>
      </c>
      <c r="J68" s="89">
        <f t="shared" si="46"/>
        <v>115.83525909451579</v>
      </c>
      <c r="K68" s="89">
        <f t="shared" si="47"/>
        <v>61.971863615565944</v>
      </c>
      <c r="L68" s="89">
        <f t="shared" si="48"/>
        <v>61.392687320093366</v>
      </c>
      <c r="M68" s="89">
        <f t="shared" si="49"/>
        <v>144.21489757267216</v>
      </c>
      <c r="N68" s="89">
        <f t="shared" si="50"/>
        <v>130.89384277680284</v>
      </c>
      <c r="P68" s="23">
        <v>172659</v>
      </c>
    </row>
    <row r="69" spans="1:16" ht="14.25" customHeight="1">
      <c r="A69" s="77" t="s">
        <v>46</v>
      </c>
      <c r="B69" s="63">
        <v>395</v>
      </c>
      <c r="C69" s="64">
        <v>394</v>
      </c>
      <c r="D69" s="65">
        <v>146</v>
      </c>
      <c r="E69" s="65">
        <v>145</v>
      </c>
      <c r="F69" s="65">
        <v>406</v>
      </c>
      <c r="G69" s="65">
        <v>354</v>
      </c>
      <c r="H69" s="77" t="s">
        <v>46</v>
      </c>
      <c r="I69" s="89">
        <f t="shared" si="45"/>
        <v>203.5023003487875</v>
      </c>
      <c r="J69" s="89">
        <f t="shared" si="46"/>
        <v>202.98710465170194</v>
      </c>
      <c r="K69" s="89">
        <f t="shared" si="47"/>
        <v>75.21857177448854</v>
      </c>
      <c r="L69" s="89">
        <f t="shared" si="48"/>
        <v>74.70337607740301</v>
      </c>
      <c r="M69" s="89">
        <f t="shared" si="49"/>
        <v>209.1694530167284</v>
      </c>
      <c r="N69" s="89">
        <f t="shared" si="50"/>
        <v>182.37927676828045</v>
      </c>
      <c r="P69" s="23">
        <v>194101</v>
      </c>
    </row>
    <row r="70" spans="1:16" ht="14.25" customHeight="1">
      <c r="A70" s="77" t="s">
        <v>43</v>
      </c>
      <c r="B70" s="63">
        <v>144</v>
      </c>
      <c r="C70" s="64">
        <v>139</v>
      </c>
      <c r="D70" s="65">
        <v>97</v>
      </c>
      <c r="E70" s="65">
        <v>96</v>
      </c>
      <c r="F70" s="65">
        <v>222</v>
      </c>
      <c r="G70" s="65">
        <v>185</v>
      </c>
      <c r="H70" s="77" t="s">
        <v>43</v>
      </c>
      <c r="I70" s="89">
        <f t="shared" si="45"/>
        <v>108.0951237088638</v>
      </c>
      <c r="J70" s="89">
        <f t="shared" si="46"/>
        <v>104.34182080230603</v>
      </c>
      <c r="K70" s="89">
        <f t="shared" si="47"/>
        <v>72.81407638722075</v>
      </c>
      <c r="L70" s="89">
        <f t="shared" si="48"/>
        <v>72.0634158059092</v>
      </c>
      <c r="M70" s="89">
        <f t="shared" si="49"/>
        <v>166.64664905116504</v>
      </c>
      <c r="N70" s="89">
        <f t="shared" si="50"/>
        <v>138.8722075426375</v>
      </c>
      <c r="P70" s="23">
        <v>133216</v>
      </c>
    </row>
    <row r="71" spans="1:16" ht="14.25" customHeight="1">
      <c r="A71" s="77" t="s">
        <v>60</v>
      </c>
      <c r="B71" s="63">
        <v>431</v>
      </c>
      <c r="C71" s="64">
        <v>427</v>
      </c>
      <c r="D71" s="65">
        <v>48</v>
      </c>
      <c r="E71" s="65">
        <v>44</v>
      </c>
      <c r="F71" s="65">
        <v>148</v>
      </c>
      <c r="G71" s="65">
        <v>135</v>
      </c>
      <c r="H71" s="77" t="s">
        <v>60</v>
      </c>
      <c r="I71" s="89">
        <f t="shared" si="45"/>
        <v>1235.6297124509047</v>
      </c>
      <c r="J71" s="89">
        <f t="shared" si="46"/>
        <v>1224.1621513144694</v>
      </c>
      <c r="K71" s="89">
        <f t="shared" si="47"/>
        <v>137.61073363722372</v>
      </c>
      <c r="L71" s="89">
        <f t="shared" si="48"/>
        <v>126.1431725007884</v>
      </c>
      <c r="M71" s="89">
        <f t="shared" si="49"/>
        <v>424.2997620481064</v>
      </c>
      <c r="N71" s="89">
        <f t="shared" si="50"/>
        <v>387.0301883546917</v>
      </c>
      <c r="P71" s="23">
        <v>34881</v>
      </c>
    </row>
    <row r="72" spans="1:16" ht="14.25" customHeight="1">
      <c r="A72" s="77" t="s">
        <v>40</v>
      </c>
      <c r="B72" s="63">
        <v>157</v>
      </c>
      <c r="C72" s="64">
        <v>157</v>
      </c>
      <c r="D72" s="65">
        <v>85</v>
      </c>
      <c r="E72" s="65">
        <v>85</v>
      </c>
      <c r="F72" s="65">
        <v>200</v>
      </c>
      <c r="G72" s="65">
        <v>146</v>
      </c>
      <c r="H72" s="77" t="s">
        <v>40</v>
      </c>
      <c r="I72" s="89">
        <f t="shared" si="45"/>
        <v>143.29785874664574</v>
      </c>
      <c r="J72" s="89">
        <f t="shared" si="46"/>
        <v>143.29785874664574</v>
      </c>
      <c r="K72" s="89">
        <f t="shared" si="47"/>
        <v>77.58164327047699</v>
      </c>
      <c r="L72" s="89">
        <f t="shared" si="48"/>
        <v>77.58164327047699</v>
      </c>
      <c r="M72" s="89">
        <f t="shared" si="49"/>
        <v>182.54504298935763</v>
      </c>
      <c r="N72" s="89">
        <f t="shared" si="50"/>
        <v>133.25788138223106</v>
      </c>
      <c r="P72" s="23">
        <v>109562</v>
      </c>
    </row>
    <row r="73" spans="1:16" ht="14.25" customHeight="1">
      <c r="A73" s="77" t="s">
        <v>36</v>
      </c>
      <c r="B73" s="63">
        <v>86</v>
      </c>
      <c r="C73" s="64">
        <v>80</v>
      </c>
      <c r="D73" s="65">
        <v>49</v>
      </c>
      <c r="E73" s="65">
        <v>48</v>
      </c>
      <c r="F73" s="65">
        <v>113</v>
      </c>
      <c r="G73" s="65">
        <v>98</v>
      </c>
      <c r="H73" s="77" t="s">
        <v>36</v>
      </c>
      <c r="I73" s="89">
        <f t="shared" si="45"/>
        <v>97.58754510587114</v>
      </c>
      <c r="J73" s="89">
        <f t="shared" si="46"/>
        <v>90.77911172639176</v>
      </c>
      <c r="K73" s="89">
        <f t="shared" si="47"/>
        <v>55.602205932414954</v>
      </c>
      <c r="L73" s="89">
        <f t="shared" si="48"/>
        <v>54.46746703583505</v>
      </c>
      <c r="M73" s="89">
        <f t="shared" si="49"/>
        <v>128.22549531352837</v>
      </c>
      <c r="N73" s="89">
        <f t="shared" si="50"/>
        <v>111.20441186482991</v>
      </c>
      <c r="P73" s="23">
        <v>88126</v>
      </c>
    </row>
    <row r="74" spans="1:16" ht="14.25" customHeight="1">
      <c r="A74" s="77" t="s">
        <v>37</v>
      </c>
      <c r="B74" s="63">
        <v>35</v>
      </c>
      <c r="C74" s="64">
        <v>32</v>
      </c>
      <c r="D74" s="65">
        <v>27</v>
      </c>
      <c r="E74" s="65">
        <v>27</v>
      </c>
      <c r="F74" s="65">
        <v>43</v>
      </c>
      <c r="G74" s="65">
        <v>37</v>
      </c>
      <c r="H74" s="77" t="s">
        <v>37</v>
      </c>
      <c r="I74" s="89">
        <f t="shared" si="45"/>
        <v>74.29735925957374</v>
      </c>
      <c r="J74" s="89">
        <f t="shared" si="46"/>
        <v>67.92901418018171</v>
      </c>
      <c r="K74" s="89">
        <f t="shared" si="47"/>
        <v>57.31510571452832</v>
      </c>
      <c r="L74" s="89">
        <f t="shared" si="48"/>
        <v>57.31510571452832</v>
      </c>
      <c r="M74" s="89">
        <f t="shared" si="49"/>
        <v>91.27961280461918</v>
      </c>
      <c r="N74" s="89">
        <f t="shared" si="50"/>
        <v>78.5429226458351</v>
      </c>
      <c r="P74" s="23">
        <v>47108</v>
      </c>
    </row>
    <row r="75" spans="1:16" ht="14.25" customHeight="1">
      <c r="A75" s="77" t="s">
        <v>12</v>
      </c>
      <c r="B75" s="63">
        <v>544</v>
      </c>
      <c r="C75" s="64">
        <v>531</v>
      </c>
      <c r="D75" s="65">
        <v>113</v>
      </c>
      <c r="E75" s="65">
        <v>113</v>
      </c>
      <c r="F75" s="65">
        <v>335</v>
      </c>
      <c r="G75" s="65">
        <v>288</v>
      </c>
      <c r="H75" s="77" t="s">
        <v>12</v>
      </c>
      <c r="I75" s="89">
        <f t="shared" si="45"/>
        <v>333.91850915206794</v>
      </c>
      <c r="J75" s="89">
        <f t="shared" si="46"/>
        <v>325.9388388965957</v>
      </c>
      <c r="K75" s="89">
        <f t="shared" si="47"/>
        <v>69.36174914371999</v>
      </c>
      <c r="L75" s="89">
        <f t="shared" si="48"/>
        <v>69.36174914371999</v>
      </c>
      <c r="M75" s="89">
        <f t="shared" si="49"/>
        <v>205.6299642756301</v>
      </c>
      <c r="N75" s="89">
        <f t="shared" si="50"/>
        <v>176.78038719815362</v>
      </c>
      <c r="P75" s="23">
        <v>162914</v>
      </c>
    </row>
    <row r="76" spans="1:16" ht="14.25" customHeight="1">
      <c r="A76" s="77" t="s">
        <v>19</v>
      </c>
      <c r="B76" s="63">
        <v>103</v>
      </c>
      <c r="C76" s="64">
        <v>101</v>
      </c>
      <c r="D76" s="65">
        <v>65</v>
      </c>
      <c r="E76" s="65">
        <v>64</v>
      </c>
      <c r="F76" s="65">
        <v>139</v>
      </c>
      <c r="G76" s="66">
        <v>123</v>
      </c>
      <c r="H76" s="77" t="s">
        <v>19</v>
      </c>
      <c r="I76" s="89">
        <f t="shared" si="45"/>
        <v>112.7654915699584</v>
      </c>
      <c r="J76" s="89">
        <f t="shared" si="46"/>
        <v>110.57587037442522</v>
      </c>
      <c r="K76" s="89">
        <f t="shared" si="47"/>
        <v>71.1626888548281</v>
      </c>
      <c r="L76" s="89">
        <f t="shared" si="48"/>
        <v>70.06787825706152</v>
      </c>
      <c r="M76" s="89">
        <f t="shared" si="49"/>
        <v>152.1786730895555</v>
      </c>
      <c r="N76" s="89">
        <f t="shared" si="50"/>
        <v>134.66170352529014</v>
      </c>
      <c r="P76" s="23">
        <v>91340</v>
      </c>
    </row>
    <row r="77" spans="1:16" ht="14.25" customHeight="1">
      <c r="A77" s="77" t="s">
        <v>38</v>
      </c>
      <c r="B77" s="63">
        <v>59</v>
      </c>
      <c r="C77" s="67">
        <v>57</v>
      </c>
      <c r="D77" s="68">
        <v>38</v>
      </c>
      <c r="E77" s="68">
        <v>38</v>
      </c>
      <c r="F77" s="68">
        <v>104</v>
      </c>
      <c r="G77" s="68">
        <v>65</v>
      </c>
      <c r="H77" s="77" t="s">
        <v>38</v>
      </c>
      <c r="I77" s="89">
        <f t="shared" si="45"/>
        <v>95.12753539066783</v>
      </c>
      <c r="J77" s="89">
        <f t="shared" si="46"/>
        <v>91.90287317403502</v>
      </c>
      <c r="K77" s="89">
        <f t="shared" si="47"/>
        <v>61.26858211602334</v>
      </c>
      <c r="L77" s="89">
        <f t="shared" si="48"/>
        <v>61.26858211602334</v>
      </c>
      <c r="M77" s="89">
        <f t="shared" si="49"/>
        <v>167.68243526490602</v>
      </c>
      <c r="N77" s="89">
        <f t="shared" si="50"/>
        <v>104.80152204056625</v>
      </c>
      <c r="P77" s="23">
        <v>62022</v>
      </c>
    </row>
    <row r="78" spans="1:16" ht="14.25" customHeight="1">
      <c r="A78" s="77" t="s">
        <v>20</v>
      </c>
      <c r="B78" s="63">
        <v>52</v>
      </c>
      <c r="C78" s="67">
        <v>51</v>
      </c>
      <c r="D78" s="68">
        <v>34</v>
      </c>
      <c r="E78" s="68">
        <v>34</v>
      </c>
      <c r="F78" s="68">
        <v>84</v>
      </c>
      <c r="G78" s="68">
        <v>76</v>
      </c>
      <c r="H78" s="77" t="s">
        <v>20</v>
      </c>
      <c r="I78" s="89">
        <f t="shared" si="45"/>
        <v>70.79742406295526</v>
      </c>
      <c r="J78" s="89">
        <f t="shared" si="46"/>
        <v>69.43593513866765</v>
      </c>
      <c r="K78" s="89">
        <f t="shared" si="47"/>
        <v>46.29062342577843</v>
      </c>
      <c r="L78" s="89">
        <f t="shared" si="48"/>
        <v>46.29062342577843</v>
      </c>
      <c r="M78" s="89">
        <f t="shared" si="49"/>
        <v>114.36506964015848</v>
      </c>
      <c r="N78" s="89">
        <f t="shared" si="50"/>
        <v>103.47315824585768</v>
      </c>
      <c r="P78" s="23">
        <v>73449</v>
      </c>
    </row>
    <row r="79" spans="1:16" ht="14.25" customHeight="1">
      <c r="A79" s="77" t="s">
        <v>21</v>
      </c>
      <c r="B79" s="63">
        <v>235</v>
      </c>
      <c r="C79" s="67">
        <v>234</v>
      </c>
      <c r="D79" s="68">
        <v>50</v>
      </c>
      <c r="E79" s="68">
        <v>50</v>
      </c>
      <c r="F79" s="68">
        <v>191</v>
      </c>
      <c r="G79" s="68">
        <v>178</v>
      </c>
      <c r="H79" s="77" t="s">
        <v>21</v>
      </c>
      <c r="I79" s="89">
        <f t="shared" si="45"/>
        <v>250.7415548110369</v>
      </c>
      <c r="J79" s="89">
        <f t="shared" si="46"/>
        <v>249.67456947141545</v>
      </c>
      <c r="K79" s="89">
        <f t="shared" si="47"/>
        <v>53.34926698107168</v>
      </c>
      <c r="L79" s="89">
        <f t="shared" si="48"/>
        <v>53.34926698107168</v>
      </c>
      <c r="M79" s="89">
        <f t="shared" si="49"/>
        <v>203.7941998676938</v>
      </c>
      <c r="N79" s="89">
        <f t="shared" si="50"/>
        <v>189.9233904526152</v>
      </c>
      <c r="P79" s="23">
        <v>93722</v>
      </c>
    </row>
    <row r="80" spans="1:16" ht="14.25" customHeight="1">
      <c r="A80" s="77" t="s">
        <v>83</v>
      </c>
      <c r="B80" s="63">
        <v>47</v>
      </c>
      <c r="C80" s="67">
        <v>46</v>
      </c>
      <c r="D80" s="68">
        <v>30</v>
      </c>
      <c r="E80" s="68">
        <v>29</v>
      </c>
      <c r="F80" s="68">
        <v>79</v>
      </c>
      <c r="G80" s="68">
        <v>66</v>
      </c>
      <c r="H80" s="77" t="s">
        <v>83</v>
      </c>
      <c r="I80" s="89">
        <f t="shared" si="45"/>
        <v>74.88727075731745</v>
      </c>
      <c r="J80" s="89">
        <f t="shared" si="46"/>
        <v>73.29392457099154</v>
      </c>
      <c r="K80" s="89">
        <f t="shared" si="47"/>
        <v>47.80038558977709</v>
      </c>
      <c r="L80" s="89">
        <f t="shared" si="48"/>
        <v>46.20703940345118</v>
      </c>
      <c r="M80" s="89">
        <f t="shared" si="49"/>
        <v>125.87434871974635</v>
      </c>
      <c r="N80" s="89">
        <f t="shared" si="50"/>
        <v>105.1608482975096</v>
      </c>
      <c r="P80" s="23">
        <v>62761</v>
      </c>
    </row>
    <row r="81" spans="1:16" ht="14.25" customHeight="1">
      <c r="A81" s="77" t="s">
        <v>84</v>
      </c>
      <c r="B81" s="63">
        <v>31</v>
      </c>
      <c r="C81" s="64">
        <v>29</v>
      </c>
      <c r="D81" s="65">
        <v>23</v>
      </c>
      <c r="E81" s="65">
        <v>23</v>
      </c>
      <c r="F81" s="65">
        <v>61</v>
      </c>
      <c r="G81" s="65">
        <v>59</v>
      </c>
      <c r="H81" s="77" t="s">
        <v>84</v>
      </c>
      <c r="I81" s="89">
        <f t="shared" si="45"/>
        <v>62.03473945409429</v>
      </c>
      <c r="J81" s="89">
        <f t="shared" si="46"/>
        <v>58.03249819899143</v>
      </c>
      <c r="K81" s="89">
        <f t="shared" si="47"/>
        <v>46.02577443368286</v>
      </c>
      <c r="L81" s="89">
        <f t="shared" si="48"/>
        <v>46.02577443368286</v>
      </c>
      <c r="M81" s="89">
        <f t="shared" si="49"/>
        <v>122.06835828063716</v>
      </c>
      <c r="N81" s="89">
        <f t="shared" si="50"/>
        <v>118.0661170255343</v>
      </c>
      <c r="P81" s="23">
        <v>49972</v>
      </c>
    </row>
    <row r="82" spans="1:16" ht="14.25" customHeight="1">
      <c r="A82" s="77" t="s">
        <v>85</v>
      </c>
      <c r="B82" s="63">
        <v>35</v>
      </c>
      <c r="C82" s="64">
        <v>31</v>
      </c>
      <c r="D82" s="65">
        <v>23</v>
      </c>
      <c r="E82" s="65">
        <v>22</v>
      </c>
      <c r="F82" s="65">
        <v>36</v>
      </c>
      <c r="G82" s="65">
        <v>33</v>
      </c>
      <c r="H82" s="77" t="s">
        <v>85</v>
      </c>
      <c r="I82" s="89">
        <f t="shared" si="45"/>
        <v>85.295121119072</v>
      </c>
      <c r="J82" s="89">
        <f t="shared" si="46"/>
        <v>75.54710727689233</v>
      </c>
      <c r="K82" s="89">
        <f t="shared" si="47"/>
        <v>56.05107959253303</v>
      </c>
      <c r="L82" s="89">
        <f t="shared" si="48"/>
        <v>53.614076131988114</v>
      </c>
      <c r="M82" s="89">
        <f t="shared" si="49"/>
        <v>87.73212457961691</v>
      </c>
      <c r="N82" s="89">
        <f t="shared" si="50"/>
        <v>80.42111419798216</v>
      </c>
      <c r="P82" s="23">
        <v>41034</v>
      </c>
    </row>
    <row r="83" spans="1:16" ht="14.25" customHeight="1">
      <c r="A83" s="77" t="s">
        <v>86</v>
      </c>
      <c r="B83" s="63">
        <v>47</v>
      </c>
      <c r="C83" s="64">
        <v>44</v>
      </c>
      <c r="D83" s="65">
        <v>33</v>
      </c>
      <c r="E83" s="65">
        <v>32</v>
      </c>
      <c r="F83" s="65">
        <v>46</v>
      </c>
      <c r="G83" s="65">
        <v>39</v>
      </c>
      <c r="H83" s="77" t="s">
        <v>86</v>
      </c>
      <c r="I83" s="89">
        <f t="shared" si="45"/>
        <v>121.27467423558251</v>
      </c>
      <c r="J83" s="89">
        <f t="shared" si="46"/>
        <v>113.53373758224744</v>
      </c>
      <c r="K83" s="89">
        <f t="shared" si="47"/>
        <v>85.15030318668559</v>
      </c>
      <c r="L83" s="89">
        <f t="shared" si="48"/>
        <v>82.56999096890723</v>
      </c>
      <c r="M83" s="89">
        <f t="shared" si="49"/>
        <v>118.69436201780415</v>
      </c>
      <c r="N83" s="89">
        <f t="shared" si="50"/>
        <v>100.6321764933557</v>
      </c>
      <c r="P83" s="23">
        <v>38755</v>
      </c>
    </row>
    <row r="84" spans="1:16" ht="14.25" customHeight="1">
      <c r="A84" s="77" t="s">
        <v>87</v>
      </c>
      <c r="B84" s="63">
        <v>105</v>
      </c>
      <c r="C84" s="64">
        <v>100</v>
      </c>
      <c r="D84" s="65">
        <v>58</v>
      </c>
      <c r="E84" s="65">
        <v>57</v>
      </c>
      <c r="F84" s="65">
        <v>102</v>
      </c>
      <c r="G84" s="65">
        <v>92</v>
      </c>
      <c r="H84" s="77" t="s">
        <v>87</v>
      </c>
      <c r="I84" s="89">
        <f t="shared" si="45"/>
        <v>129.52568926170358</v>
      </c>
      <c r="J84" s="89">
        <f t="shared" si="46"/>
        <v>123.35779929686053</v>
      </c>
      <c r="K84" s="89">
        <f t="shared" si="47"/>
        <v>71.54752359217912</v>
      </c>
      <c r="L84" s="89">
        <f t="shared" si="48"/>
        <v>70.3139455992105</v>
      </c>
      <c r="M84" s="89">
        <f t="shared" si="49"/>
        <v>125.82495528279776</v>
      </c>
      <c r="N84" s="89">
        <f t="shared" si="50"/>
        <v>113.48917535311169</v>
      </c>
      <c r="P84" s="23">
        <v>81065</v>
      </c>
    </row>
    <row r="85" spans="1:16" ht="14.25" customHeight="1">
      <c r="A85" s="77" t="s">
        <v>88</v>
      </c>
      <c r="B85" s="63">
        <v>55</v>
      </c>
      <c r="C85" s="64">
        <v>52</v>
      </c>
      <c r="D85" s="65">
        <v>33</v>
      </c>
      <c r="E85" s="65">
        <v>32</v>
      </c>
      <c r="F85" s="65">
        <v>98</v>
      </c>
      <c r="G85" s="65">
        <v>62</v>
      </c>
      <c r="H85" s="77" t="s">
        <v>88</v>
      </c>
      <c r="I85" s="89">
        <f t="shared" si="45"/>
        <v>100.17485064840449</v>
      </c>
      <c r="J85" s="89">
        <f t="shared" si="46"/>
        <v>94.71076788576424</v>
      </c>
      <c r="K85" s="89">
        <f t="shared" si="47"/>
        <v>60.10491038904269</v>
      </c>
      <c r="L85" s="89">
        <f t="shared" si="48"/>
        <v>58.28354946816261</v>
      </c>
      <c r="M85" s="89">
        <f t="shared" si="49"/>
        <v>178.493370246248</v>
      </c>
      <c r="N85" s="89">
        <f t="shared" si="50"/>
        <v>112.92437709456507</v>
      </c>
      <c r="P85" s="23">
        <v>54904</v>
      </c>
    </row>
    <row r="86" spans="1:16" ht="14.25" customHeight="1">
      <c r="A86" s="77" t="s">
        <v>89</v>
      </c>
      <c r="B86" s="63">
        <v>39</v>
      </c>
      <c r="C86" s="64">
        <v>38</v>
      </c>
      <c r="D86" s="65">
        <v>21</v>
      </c>
      <c r="E86" s="65">
        <v>21</v>
      </c>
      <c r="F86" s="65">
        <v>56</v>
      </c>
      <c r="G86" s="65">
        <v>55</v>
      </c>
      <c r="H86" s="77" t="s">
        <v>89</v>
      </c>
      <c r="I86" s="89">
        <f t="shared" si="45"/>
        <v>96.29154115846131</v>
      </c>
      <c r="J86" s="89">
        <f t="shared" si="46"/>
        <v>93.82252728260332</v>
      </c>
      <c r="K86" s="89">
        <f t="shared" si="47"/>
        <v>51.84929139301763</v>
      </c>
      <c r="L86" s="89">
        <f t="shared" si="48"/>
        <v>51.84929139301763</v>
      </c>
      <c r="M86" s="89">
        <f t="shared" si="49"/>
        <v>138.26477704804702</v>
      </c>
      <c r="N86" s="89">
        <f t="shared" si="50"/>
        <v>135.79576317218903</v>
      </c>
      <c r="P86" s="23">
        <v>40502</v>
      </c>
    </row>
    <row r="87" spans="1:16" ht="14.25" customHeight="1">
      <c r="A87" s="77" t="s">
        <v>102</v>
      </c>
      <c r="B87" s="63">
        <v>47</v>
      </c>
      <c r="C87" s="64">
        <v>47</v>
      </c>
      <c r="D87" s="65">
        <v>34</v>
      </c>
      <c r="E87" s="65">
        <v>34</v>
      </c>
      <c r="F87" s="65">
        <v>65</v>
      </c>
      <c r="G87" s="65">
        <v>60</v>
      </c>
      <c r="H87" s="77" t="s">
        <v>102</v>
      </c>
      <c r="I87" s="89">
        <f t="shared" si="45"/>
        <v>92.67657845959695</v>
      </c>
      <c r="J87" s="89">
        <f t="shared" si="46"/>
        <v>92.67657845959695</v>
      </c>
      <c r="K87" s="89">
        <f t="shared" si="47"/>
        <v>67.04263122609142</v>
      </c>
      <c r="L87" s="89">
        <f t="shared" si="48"/>
        <v>67.04263122609142</v>
      </c>
      <c r="M87" s="89">
        <f t="shared" si="49"/>
        <v>128.1697361675277</v>
      </c>
      <c r="N87" s="89">
        <f t="shared" si="50"/>
        <v>118.31052569310249</v>
      </c>
      <c r="P87" s="23">
        <v>50714</v>
      </c>
    </row>
    <row r="88" spans="1:16" ht="14.25" customHeight="1">
      <c r="A88" s="77" t="s">
        <v>92</v>
      </c>
      <c r="B88" s="63">
        <v>9</v>
      </c>
      <c r="C88" s="64">
        <v>9</v>
      </c>
      <c r="D88" s="65">
        <v>12</v>
      </c>
      <c r="E88" s="65">
        <v>11</v>
      </c>
      <c r="F88" s="65">
        <v>26</v>
      </c>
      <c r="G88" s="65">
        <v>20</v>
      </c>
      <c r="H88" s="77" t="s">
        <v>92</v>
      </c>
      <c r="I88" s="89">
        <f t="shared" si="45"/>
        <v>42.158516020236085</v>
      </c>
      <c r="J88" s="89">
        <f t="shared" si="46"/>
        <v>42.158516020236085</v>
      </c>
      <c r="K88" s="89">
        <f t="shared" si="47"/>
        <v>56.21135469364812</v>
      </c>
      <c r="L88" s="89">
        <f t="shared" si="48"/>
        <v>51.5270751358441</v>
      </c>
      <c r="M88" s="89">
        <f t="shared" si="49"/>
        <v>121.79126850290426</v>
      </c>
      <c r="N88" s="89">
        <f t="shared" si="50"/>
        <v>93.68559115608019</v>
      </c>
      <c r="P88" s="23">
        <v>21348</v>
      </c>
    </row>
    <row r="89" spans="1:16" ht="14.25" customHeight="1">
      <c r="A89" s="77" t="s">
        <v>22</v>
      </c>
      <c r="B89" s="63">
        <v>11</v>
      </c>
      <c r="C89" s="64">
        <v>11</v>
      </c>
      <c r="D89" s="65">
        <v>11</v>
      </c>
      <c r="E89" s="65">
        <v>11</v>
      </c>
      <c r="F89" s="65">
        <v>20</v>
      </c>
      <c r="G89" s="65">
        <v>20</v>
      </c>
      <c r="H89" s="77" t="s">
        <v>22</v>
      </c>
      <c r="I89" s="89">
        <f t="shared" si="45"/>
        <v>50.618931480373654</v>
      </c>
      <c r="J89" s="89">
        <f t="shared" si="46"/>
        <v>50.618931480373654</v>
      </c>
      <c r="K89" s="89">
        <f t="shared" si="47"/>
        <v>50.618931480373654</v>
      </c>
      <c r="L89" s="89">
        <f t="shared" si="48"/>
        <v>50.618931480373654</v>
      </c>
      <c r="M89" s="89">
        <f t="shared" si="49"/>
        <v>92.03442087340665</v>
      </c>
      <c r="N89" s="89">
        <f t="shared" si="50"/>
        <v>92.03442087340665</v>
      </c>
      <c r="P89" s="24">
        <v>21731</v>
      </c>
    </row>
    <row r="90" spans="1:16" ht="14.25" customHeight="1">
      <c r="A90" s="77" t="s">
        <v>48</v>
      </c>
      <c r="B90" s="63">
        <v>4</v>
      </c>
      <c r="C90" s="64">
        <v>4</v>
      </c>
      <c r="D90" s="65">
        <v>2</v>
      </c>
      <c r="E90" s="65">
        <v>2</v>
      </c>
      <c r="F90" s="65">
        <v>8</v>
      </c>
      <c r="G90" s="65">
        <v>8</v>
      </c>
      <c r="H90" s="77" t="s">
        <v>48</v>
      </c>
      <c r="I90" s="89">
        <f t="shared" si="45"/>
        <v>62.65664160401002</v>
      </c>
      <c r="J90" s="89">
        <f t="shared" si="46"/>
        <v>62.65664160401002</v>
      </c>
      <c r="K90" s="89">
        <f t="shared" si="47"/>
        <v>31.32832080200501</v>
      </c>
      <c r="L90" s="89">
        <f t="shared" si="48"/>
        <v>31.32832080200501</v>
      </c>
      <c r="M90" s="89">
        <f t="shared" si="49"/>
        <v>125.31328320802004</v>
      </c>
      <c r="N90" s="89">
        <f t="shared" si="50"/>
        <v>125.31328320802004</v>
      </c>
      <c r="P90" s="24">
        <v>6384</v>
      </c>
    </row>
    <row r="91" spans="1:16" ht="14.25" customHeight="1">
      <c r="A91" s="77" t="s">
        <v>49</v>
      </c>
      <c r="B91" s="63">
        <v>18</v>
      </c>
      <c r="C91" s="64">
        <v>18</v>
      </c>
      <c r="D91" s="65">
        <v>9</v>
      </c>
      <c r="E91" s="65">
        <v>9</v>
      </c>
      <c r="F91" s="65">
        <v>25</v>
      </c>
      <c r="G91" s="65">
        <v>18</v>
      </c>
      <c r="H91" s="77" t="s">
        <v>49</v>
      </c>
      <c r="I91" s="89">
        <f t="shared" si="45"/>
        <v>116.67855059311596</v>
      </c>
      <c r="J91" s="89">
        <f t="shared" si="46"/>
        <v>116.67855059311596</v>
      </c>
      <c r="K91" s="89">
        <f t="shared" si="47"/>
        <v>58.33927529655798</v>
      </c>
      <c r="L91" s="89">
        <f t="shared" si="48"/>
        <v>58.33927529655798</v>
      </c>
      <c r="M91" s="89">
        <f t="shared" si="49"/>
        <v>162.05354249043884</v>
      </c>
      <c r="N91" s="89">
        <f t="shared" si="50"/>
        <v>116.67855059311596</v>
      </c>
      <c r="P91" s="24">
        <v>15427</v>
      </c>
    </row>
    <row r="92" spans="1:16" ht="14.25" customHeight="1">
      <c r="A92" s="77" t="s">
        <v>50</v>
      </c>
      <c r="B92" s="63">
        <v>7</v>
      </c>
      <c r="C92" s="64">
        <v>7</v>
      </c>
      <c r="D92" s="65">
        <v>8</v>
      </c>
      <c r="E92" s="65">
        <v>8</v>
      </c>
      <c r="F92" s="65">
        <v>5</v>
      </c>
      <c r="G92" s="65">
        <v>5</v>
      </c>
      <c r="H92" s="77" t="s">
        <v>50</v>
      </c>
      <c r="I92" s="89">
        <f t="shared" si="45"/>
        <v>47.14439655172414</v>
      </c>
      <c r="J92" s="89">
        <f t="shared" si="46"/>
        <v>47.14439655172414</v>
      </c>
      <c r="K92" s="89">
        <f t="shared" si="47"/>
        <v>53.87931034482759</v>
      </c>
      <c r="L92" s="89">
        <f t="shared" si="48"/>
        <v>53.87931034482759</v>
      </c>
      <c r="M92" s="89">
        <f t="shared" si="49"/>
        <v>33.674568965517246</v>
      </c>
      <c r="N92" s="89">
        <f t="shared" si="50"/>
        <v>33.674568965517246</v>
      </c>
      <c r="P92" s="24">
        <v>14848</v>
      </c>
    </row>
    <row r="93" spans="1:16" ht="14.25" customHeight="1">
      <c r="A93" s="77" t="s">
        <v>56</v>
      </c>
      <c r="B93" s="63">
        <v>13</v>
      </c>
      <c r="C93" s="64">
        <v>13</v>
      </c>
      <c r="D93" s="65">
        <v>8</v>
      </c>
      <c r="E93" s="65">
        <v>8</v>
      </c>
      <c r="F93" s="65">
        <v>19</v>
      </c>
      <c r="G93" s="65">
        <v>16</v>
      </c>
      <c r="H93" s="77" t="s">
        <v>56</v>
      </c>
      <c r="I93" s="89">
        <f t="shared" si="45"/>
        <v>74.79001265677137</v>
      </c>
      <c r="J93" s="89">
        <f t="shared" si="46"/>
        <v>74.79001265677137</v>
      </c>
      <c r="K93" s="89">
        <f t="shared" si="47"/>
        <v>46.02462317339777</v>
      </c>
      <c r="L93" s="89">
        <f t="shared" si="48"/>
        <v>46.02462317339777</v>
      </c>
      <c r="M93" s="89">
        <f t="shared" si="49"/>
        <v>109.3084800368197</v>
      </c>
      <c r="N93" s="89">
        <f t="shared" si="50"/>
        <v>92.04924634679554</v>
      </c>
      <c r="P93" s="23">
        <v>17382</v>
      </c>
    </row>
    <row r="94" spans="1:16" ht="14.25" customHeight="1">
      <c r="A94" s="77" t="s">
        <v>57</v>
      </c>
      <c r="B94" s="63">
        <v>12</v>
      </c>
      <c r="C94" s="64">
        <v>11</v>
      </c>
      <c r="D94" s="65">
        <v>8</v>
      </c>
      <c r="E94" s="65">
        <v>8</v>
      </c>
      <c r="F94" s="65">
        <v>14</v>
      </c>
      <c r="G94" s="65">
        <v>12</v>
      </c>
      <c r="H94" s="77" t="s">
        <v>57</v>
      </c>
      <c r="I94" s="89">
        <f t="shared" si="45"/>
        <v>155.54115359688916</v>
      </c>
      <c r="J94" s="89">
        <f t="shared" si="46"/>
        <v>142.57939079714842</v>
      </c>
      <c r="K94" s="89">
        <f t="shared" si="47"/>
        <v>103.69410239792613</v>
      </c>
      <c r="L94" s="89">
        <f t="shared" si="48"/>
        <v>103.69410239792613</v>
      </c>
      <c r="M94" s="89">
        <f t="shared" si="49"/>
        <v>181.46467919637072</v>
      </c>
      <c r="N94" s="89">
        <f t="shared" si="50"/>
        <v>155.54115359688916</v>
      </c>
      <c r="P94" s="23">
        <v>7715</v>
      </c>
    </row>
    <row r="95" spans="1:16" ht="14.25" customHeight="1">
      <c r="A95" s="77" t="s">
        <v>90</v>
      </c>
      <c r="B95" s="63">
        <v>14</v>
      </c>
      <c r="C95" s="64">
        <v>14</v>
      </c>
      <c r="D95" s="65">
        <v>16</v>
      </c>
      <c r="E95" s="65">
        <v>16</v>
      </c>
      <c r="F95" s="65">
        <v>25</v>
      </c>
      <c r="G95" s="65">
        <v>22</v>
      </c>
      <c r="H95" s="77" t="s">
        <v>90</v>
      </c>
      <c r="I95" s="89">
        <f t="shared" si="45"/>
        <v>55.85032113934655</v>
      </c>
      <c r="J95" s="89">
        <f t="shared" si="46"/>
        <v>55.85032113934655</v>
      </c>
      <c r="K95" s="89">
        <f t="shared" si="47"/>
        <v>63.82893844496749</v>
      </c>
      <c r="L95" s="89">
        <f t="shared" si="48"/>
        <v>63.82893844496749</v>
      </c>
      <c r="M95" s="89">
        <f t="shared" si="49"/>
        <v>99.73271632026169</v>
      </c>
      <c r="N95" s="89">
        <f t="shared" si="50"/>
        <v>87.7647903618303</v>
      </c>
      <c r="P95" s="23">
        <v>25067</v>
      </c>
    </row>
    <row r="96" spans="1:16" ht="14.25" customHeight="1">
      <c r="A96" s="77" t="s">
        <v>24</v>
      </c>
      <c r="B96" s="63">
        <v>11</v>
      </c>
      <c r="C96" s="64">
        <v>11</v>
      </c>
      <c r="D96" s="65">
        <v>6</v>
      </c>
      <c r="E96" s="65">
        <v>6</v>
      </c>
      <c r="F96" s="65">
        <v>13</v>
      </c>
      <c r="G96" s="65">
        <v>13</v>
      </c>
      <c r="H96" s="77" t="s">
        <v>24</v>
      </c>
      <c r="I96" s="89">
        <f t="shared" si="45"/>
        <v>88.43154594420774</v>
      </c>
      <c r="J96" s="89">
        <f t="shared" si="46"/>
        <v>88.43154594420774</v>
      </c>
      <c r="K96" s="89">
        <f t="shared" si="47"/>
        <v>48.23538869684058</v>
      </c>
      <c r="L96" s="89">
        <f t="shared" si="48"/>
        <v>48.23538869684058</v>
      </c>
      <c r="M96" s="89">
        <f t="shared" si="49"/>
        <v>104.5100088431546</v>
      </c>
      <c r="N96" s="89">
        <f t="shared" si="50"/>
        <v>104.5100088431546</v>
      </c>
      <c r="P96" s="23">
        <v>12439</v>
      </c>
    </row>
    <row r="97" spans="1:16" ht="14.25" customHeight="1">
      <c r="A97" s="77" t="s">
        <v>25</v>
      </c>
      <c r="B97" s="63">
        <v>3</v>
      </c>
      <c r="C97" s="64">
        <v>2</v>
      </c>
      <c r="D97" s="65">
        <v>3</v>
      </c>
      <c r="E97" s="65">
        <v>3</v>
      </c>
      <c r="F97" s="65">
        <v>6</v>
      </c>
      <c r="G97" s="65">
        <v>6</v>
      </c>
      <c r="H97" s="77" t="s">
        <v>25</v>
      </c>
      <c r="I97" s="89">
        <f t="shared" si="45"/>
        <v>40.513166779203246</v>
      </c>
      <c r="J97" s="89">
        <f t="shared" si="46"/>
        <v>27.008777852802158</v>
      </c>
      <c r="K97" s="89">
        <f t="shared" si="47"/>
        <v>40.513166779203246</v>
      </c>
      <c r="L97" s="89">
        <f t="shared" si="48"/>
        <v>40.513166779203246</v>
      </c>
      <c r="M97" s="89">
        <f t="shared" si="49"/>
        <v>81.02633355840649</v>
      </c>
      <c r="N97" s="89">
        <f t="shared" si="50"/>
        <v>81.02633355840649</v>
      </c>
      <c r="P97" s="23">
        <v>7405</v>
      </c>
    </row>
    <row r="98" spans="1:16" ht="14.25" customHeight="1">
      <c r="A98" s="77" t="s">
        <v>26</v>
      </c>
      <c r="B98" s="63">
        <v>4</v>
      </c>
      <c r="C98" s="64">
        <v>4</v>
      </c>
      <c r="D98" s="65">
        <v>5</v>
      </c>
      <c r="E98" s="65">
        <v>5</v>
      </c>
      <c r="F98" s="65">
        <v>4</v>
      </c>
      <c r="G98" s="65">
        <v>4</v>
      </c>
      <c r="H98" s="77" t="s">
        <v>26</v>
      </c>
      <c r="I98" s="89">
        <f t="shared" si="45"/>
        <v>27.0947639368692</v>
      </c>
      <c r="J98" s="89">
        <f t="shared" si="46"/>
        <v>27.0947639368692</v>
      </c>
      <c r="K98" s="89">
        <f t="shared" si="47"/>
        <v>33.8684549210865</v>
      </c>
      <c r="L98" s="89">
        <f t="shared" si="48"/>
        <v>33.8684549210865</v>
      </c>
      <c r="M98" s="89">
        <f t="shared" si="49"/>
        <v>27.0947639368692</v>
      </c>
      <c r="N98" s="89">
        <f t="shared" si="50"/>
        <v>27.0947639368692</v>
      </c>
      <c r="P98" s="23">
        <v>14763</v>
      </c>
    </row>
    <row r="99" spans="1:16" ht="14.25" customHeight="1">
      <c r="A99" s="77" t="s">
        <v>27</v>
      </c>
      <c r="B99" s="63">
        <v>6</v>
      </c>
      <c r="C99" s="64">
        <v>6</v>
      </c>
      <c r="D99" s="65">
        <v>5</v>
      </c>
      <c r="E99" s="65">
        <v>5</v>
      </c>
      <c r="F99" s="65">
        <v>12</v>
      </c>
      <c r="G99" s="65">
        <v>9</v>
      </c>
      <c r="H99" s="77" t="s">
        <v>27</v>
      </c>
      <c r="I99" s="89">
        <f t="shared" si="45"/>
        <v>49.784268171257885</v>
      </c>
      <c r="J99" s="89">
        <f t="shared" si="46"/>
        <v>49.784268171257885</v>
      </c>
      <c r="K99" s="89">
        <f t="shared" si="47"/>
        <v>41.4868901427149</v>
      </c>
      <c r="L99" s="89">
        <f t="shared" si="48"/>
        <v>41.4868901427149</v>
      </c>
      <c r="M99" s="89">
        <f t="shared" si="49"/>
        <v>99.56853634251577</v>
      </c>
      <c r="N99" s="89">
        <f t="shared" si="50"/>
        <v>74.67640225688682</v>
      </c>
      <c r="P99" s="23">
        <v>12052</v>
      </c>
    </row>
    <row r="100" spans="1:16" ht="14.25" customHeight="1">
      <c r="A100" s="77" t="s">
        <v>28</v>
      </c>
      <c r="B100" s="63">
        <v>16</v>
      </c>
      <c r="C100" s="64">
        <v>15</v>
      </c>
      <c r="D100" s="65">
        <v>1</v>
      </c>
      <c r="E100" s="65">
        <v>1</v>
      </c>
      <c r="F100" s="65">
        <v>14</v>
      </c>
      <c r="G100" s="65">
        <v>13</v>
      </c>
      <c r="H100" s="77" t="s">
        <v>28</v>
      </c>
      <c r="I100" s="89">
        <f t="shared" si="45"/>
        <v>213.4756504336224</v>
      </c>
      <c r="J100" s="89">
        <f t="shared" si="46"/>
        <v>200.13342228152104</v>
      </c>
      <c r="K100" s="89">
        <f t="shared" si="47"/>
        <v>13.3422281521014</v>
      </c>
      <c r="L100" s="89">
        <f t="shared" si="48"/>
        <v>13.3422281521014</v>
      </c>
      <c r="M100" s="89">
        <f t="shared" si="49"/>
        <v>186.7911941294196</v>
      </c>
      <c r="N100" s="89">
        <f t="shared" si="50"/>
        <v>173.4489659773182</v>
      </c>
      <c r="P100" s="23">
        <v>7495</v>
      </c>
    </row>
    <row r="101" spans="1:16" ht="14.25" customHeight="1">
      <c r="A101" s="77" t="s">
        <v>29</v>
      </c>
      <c r="B101" s="63">
        <v>3</v>
      </c>
      <c r="C101" s="64">
        <v>3</v>
      </c>
      <c r="D101" s="65">
        <v>5</v>
      </c>
      <c r="E101" s="65">
        <v>5</v>
      </c>
      <c r="F101" s="65">
        <v>6</v>
      </c>
      <c r="G101" s="65">
        <v>6</v>
      </c>
      <c r="H101" s="77" t="s">
        <v>29</v>
      </c>
      <c r="I101" s="89">
        <f t="shared" si="45"/>
        <v>34.4986200551978</v>
      </c>
      <c r="J101" s="89">
        <f t="shared" si="46"/>
        <v>34.4986200551978</v>
      </c>
      <c r="K101" s="89">
        <f t="shared" si="47"/>
        <v>57.497700091996315</v>
      </c>
      <c r="L101" s="89">
        <f t="shared" si="48"/>
        <v>57.497700091996315</v>
      </c>
      <c r="M101" s="89">
        <f t="shared" si="49"/>
        <v>68.9972401103956</v>
      </c>
      <c r="N101" s="89">
        <f t="shared" si="50"/>
        <v>68.9972401103956</v>
      </c>
      <c r="P101" s="23">
        <v>8696</v>
      </c>
    </row>
    <row r="102" spans="1:16" ht="14.25" customHeight="1">
      <c r="A102" s="77" t="s">
        <v>31</v>
      </c>
      <c r="B102" s="63">
        <v>21</v>
      </c>
      <c r="C102" s="64">
        <v>19</v>
      </c>
      <c r="D102" s="65">
        <v>5</v>
      </c>
      <c r="E102" s="65">
        <v>5</v>
      </c>
      <c r="F102" s="65">
        <v>14</v>
      </c>
      <c r="G102" s="65">
        <v>14</v>
      </c>
      <c r="H102" s="77" t="s">
        <v>31</v>
      </c>
      <c r="I102" s="89">
        <f t="shared" si="45"/>
        <v>210.16813450760608</v>
      </c>
      <c r="J102" s="89">
        <f t="shared" si="46"/>
        <v>190.15212169735787</v>
      </c>
      <c r="K102" s="89">
        <f t="shared" si="47"/>
        <v>50.04003202562049</v>
      </c>
      <c r="L102" s="89">
        <f t="shared" si="48"/>
        <v>50.04003202562049</v>
      </c>
      <c r="M102" s="89">
        <f t="shared" si="49"/>
        <v>140.11208967173738</v>
      </c>
      <c r="N102" s="89">
        <f t="shared" si="50"/>
        <v>140.11208967173738</v>
      </c>
      <c r="P102" s="23">
        <v>9992</v>
      </c>
    </row>
    <row r="103" spans="1:16" ht="14.25" customHeight="1">
      <c r="A103" s="77" t="s">
        <v>32</v>
      </c>
      <c r="B103" s="63">
        <v>5</v>
      </c>
      <c r="C103" s="64">
        <v>5</v>
      </c>
      <c r="D103" s="65">
        <v>8</v>
      </c>
      <c r="E103" s="65">
        <v>8</v>
      </c>
      <c r="F103" s="65">
        <v>5</v>
      </c>
      <c r="G103" s="65">
        <v>4</v>
      </c>
      <c r="H103" s="77" t="s">
        <v>32</v>
      </c>
      <c r="I103" s="89">
        <f t="shared" si="45"/>
        <v>63.65372374283895</v>
      </c>
      <c r="J103" s="89">
        <f t="shared" si="46"/>
        <v>63.65372374283895</v>
      </c>
      <c r="K103" s="89">
        <f t="shared" si="47"/>
        <v>101.84595798854232</v>
      </c>
      <c r="L103" s="89">
        <f t="shared" si="48"/>
        <v>101.84595798854232</v>
      </c>
      <c r="M103" s="89">
        <f t="shared" si="49"/>
        <v>63.65372374283895</v>
      </c>
      <c r="N103" s="89">
        <f t="shared" si="50"/>
        <v>50.92297899427116</v>
      </c>
      <c r="P103" s="23">
        <v>7855</v>
      </c>
    </row>
    <row r="104" spans="1:16" ht="14.25" customHeight="1">
      <c r="A104" s="78" t="s">
        <v>61</v>
      </c>
      <c r="B104" s="69">
        <v>8</v>
      </c>
      <c r="C104" s="69">
        <v>7</v>
      </c>
      <c r="D104" s="70">
        <v>5</v>
      </c>
      <c r="E104" s="70">
        <v>5</v>
      </c>
      <c r="F104" s="70">
        <v>11</v>
      </c>
      <c r="G104" s="70">
        <v>10</v>
      </c>
      <c r="H104" s="78" t="s">
        <v>61</v>
      </c>
      <c r="I104" s="90">
        <f t="shared" si="45"/>
        <v>93.42520144809063</v>
      </c>
      <c r="J104" s="91">
        <f t="shared" si="46"/>
        <v>81.74705126707929</v>
      </c>
      <c r="K104" s="91">
        <f t="shared" si="47"/>
        <v>58.39075090505664</v>
      </c>
      <c r="L104" s="91">
        <f t="shared" si="48"/>
        <v>58.39075090505664</v>
      </c>
      <c r="M104" s="91">
        <f t="shared" si="49"/>
        <v>128.45965199112462</v>
      </c>
      <c r="N104" s="91">
        <f t="shared" si="50"/>
        <v>116.78150181011328</v>
      </c>
      <c r="P104" s="23">
        <v>8563</v>
      </c>
    </row>
    <row r="105" spans="2:16" ht="15" customHeight="1">
      <c r="B105" s="26"/>
      <c r="C105" s="26"/>
      <c r="D105" s="26"/>
      <c r="E105" s="26"/>
      <c r="F105" s="26"/>
      <c r="G105" s="26"/>
      <c r="P105" s="25">
        <f>SUM(P46:P104)</f>
        <v>6254106</v>
      </c>
    </row>
    <row r="106" spans="1:15" ht="29.25" customHeight="1">
      <c r="A106" s="107"/>
      <c r="B106" s="107"/>
      <c r="C106" s="107"/>
      <c r="D106" s="107"/>
      <c r="E106" s="107"/>
      <c r="F106" s="107"/>
      <c r="G106" s="107"/>
      <c r="H106" s="107" t="s">
        <v>111</v>
      </c>
      <c r="I106" s="107"/>
      <c r="J106" s="107"/>
      <c r="K106" s="107"/>
      <c r="L106" s="107"/>
      <c r="M106" s="107"/>
      <c r="N106" s="107"/>
      <c r="O106" s="27"/>
    </row>
    <row r="107" spans="1:15" ht="34.5" customHeight="1">
      <c r="A107" s="107"/>
      <c r="B107" s="107"/>
      <c r="C107" s="107"/>
      <c r="D107" s="107"/>
      <c r="E107" s="107"/>
      <c r="F107" s="107"/>
      <c r="G107" s="107"/>
      <c r="H107" s="107" t="s">
        <v>108</v>
      </c>
      <c r="I107" s="107"/>
      <c r="J107" s="107"/>
      <c r="K107" s="107"/>
      <c r="L107" s="107"/>
      <c r="M107" s="107"/>
      <c r="N107" s="107"/>
      <c r="O107" s="27"/>
    </row>
    <row r="108" spans="1:15" ht="14.25">
      <c r="A108" s="110"/>
      <c r="B108" s="110"/>
      <c r="C108" s="110"/>
      <c r="D108" s="110"/>
      <c r="E108" s="110"/>
      <c r="F108" s="110"/>
      <c r="G108" s="110"/>
      <c r="H108" s="110" t="s">
        <v>109</v>
      </c>
      <c r="I108" s="110"/>
      <c r="J108" s="110"/>
      <c r="K108" s="110"/>
      <c r="L108" s="110"/>
      <c r="M108" s="110"/>
      <c r="N108" s="110"/>
      <c r="O108" s="18"/>
    </row>
    <row r="109" spans="1:15" ht="14.25">
      <c r="A109" s="107"/>
      <c r="B109" s="107"/>
      <c r="C109" s="107"/>
      <c r="D109" s="107"/>
      <c r="E109" s="107"/>
      <c r="F109" s="107"/>
      <c r="G109" s="107"/>
      <c r="H109" s="107" t="s">
        <v>110</v>
      </c>
      <c r="I109" s="107"/>
      <c r="J109" s="107"/>
      <c r="K109" s="107"/>
      <c r="L109" s="107"/>
      <c r="M109" s="107"/>
      <c r="N109" s="107"/>
      <c r="O109" s="27"/>
    </row>
  </sheetData>
  <sheetProtection/>
  <mergeCells count="22">
    <mergeCell ref="A109:G109"/>
    <mergeCell ref="A108:G108"/>
    <mergeCell ref="H107:N107"/>
    <mergeCell ref="H106:N106"/>
    <mergeCell ref="H108:N108"/>
    <mergeCell ref="H109:N109"/>
    <mergeCell ref="F7:F9"/>
    <mergeCell ref="B6:C6"/>
    <mergeCell ref="A107:G107"/>
    <mergeCell ref="A106:G106"/>
    <mergeCell ref="D6:E6"/>
    <mergeCell ref="F6:G6"/>
    <mergeCell ref="I7:I9"/>
    <mergeCell ref="K7:K9"/>
    <mergeCell ref="M7:M9"/>
    <mergeCell ref="B5:G5"/>
    <mergeCell ref="I5:N5"/>
    <mergeCell ref="I6:J6"/>
    <mergeCell ref="K6:L6"/>
    <mergeCell ref="M6:N6"/>
    <mergeCell ref="B7:B9"/>
    <mergeCell ref="D7:D9"/>
  </mergeCells>
  <printOptions/>
  <pageMargins left="1.0236220472440944" right="0.7874015748031497" top="0.5511811023622047" bottom="0.4724409448818898" header="0.5118110236220472" footer="0.5118110236220472"/>
  <pageSetup horizontalDpi="600" verticalDpi="600" orientation="portrait" paperSize="9" scale="72" r:id="rId1"/>
  <rowBreaks count="1" manualBreakCount="1">
    <brk id="44" max="13" man="1"/>
  </rowBreaks>
  <colBreaks count="1" manualBreakCount="1">
    <brk id="7" max="10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健康福祉政策課</dc:creator>
  <cp:keywords/>
  <dc:description/>
  <cp:lastModifiedBy>千葉県</cp:lastModifiedBy>
  <cp:lastPrinted>2013-12-25T05:14:19Z</cp:lastPrinted>
  <dcterms:created xsi:type="dcterms:W3CDTF">2002-01-04T04:22:51Z</dcterms:created>
  <dcterms:modified xsi:type="dcterms:W3CDTF">2015-12-18T04:19:42Z</dcterms:modified>
  <cp:category/>
  <cp:version/>
  <cp:contentType/>
  <cp:contentStatus/>
</cp:coreProperties>
</file>