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20" windowWidth="7815" windowHeight="8955" activeTab="0"/>
  </bookViews>
  <sheets>
    <sheet name="Sheet1" sheetId="1" r:id="rId1"/>
  </sheets>
  <definedNames>
    <definedName name="_xlnm.Print_Area" localSheetId="0">'Sheet1'!$A$1:$N$104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<sst xmlns="http://schemas.openxmlformats.org/spreadsheetml/2006/main" count="414" uniqueCount="121">
  <si>
    <t>統計表１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</si>
  <si>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</si>
  <si>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</si>
  <si>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</si>
  <si>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</si>
  <si>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</si>
  <si>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</si>
  <si>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</si>
  <si>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</si>
  <si>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</si>
  <si>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</si>
  <si>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</si>
  <si>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地域医</t>
  </si>
  <si>
    <t>救急</t>
  </si>
  <si>
    <t>を有する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</si>
  <si>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</si>
  <si>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</si>
  <si>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</si>
  <si>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</si>
  <si>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</si>
  <si>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</si>
  <si>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</si>
  <si>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</si>
  <si>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</si>
  <si>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</si>
  <si>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</si>
  <si>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</si>
  <si>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</si>
  <si>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</si>
  <si>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</si>
  <si>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</si>
  <si>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</si>
  <si>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</si>
  <si>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</si>
  <si>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</si>
  <si>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</si>
  <si>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</si>
  <si>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</si>
  <si>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</si>
  <si>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</si>
  <si>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</si>
  <si>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</si>
  <si>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</si>
  <si>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</si>
  <si>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</si>
  <si>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</si>
  <si>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</si>
  <si>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</si>
  <si>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</si>
  <si>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</si>
  <si>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</si>
  <si>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</si>
  <si>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</si>
  <si>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</si>
  <si>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</si>
  <si>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</si>
  <si>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</si>
  <si>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</si>
  <si>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</si>
  <si>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御宿町</t>
  </si>
  <si>
    <t>市原保健所</t>
  </si>
  <si>
    <t>市原市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</si>
  <si>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</si>
  <si>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</si>
  <si>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</si>
  <si>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</si>
  <si>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</si>
  <si>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</si>
  <si>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</si>
  <si>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</si>
  <si>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</si>
  <si>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</si>
  <si>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</si>
  <si>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</si>
  <si>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</si>
  <si>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</si>
  <si>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</si>
  <si>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</si>
  <si>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</si>
  <si>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</si>
  <si>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</si>
  <si>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</si>
  <si>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</si>
  <si>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</si>
  <si>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</si>
  <si>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</si>
  <si>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</si>
  <si>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</si>
  <si>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</si>
  <si>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</si>
  <si>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</si>
  <si>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富里市</t>
  </si>
  <si>
    <t>船橋市保健所</t>
  </si>
  <si>
    <t>君津保健所</t>
  </si>
  <si>
    <t>-</t>
  </si>
  <si>
    <t>印旛保健所</t>
  </si>
  <si>
    <t>長生保健所</t>
  </si>
  <si>
    <t>夷隅保健所</t>
  </si>
  <si>
    <t>夷隅長生</t>
  </si>
  <si>
    <t>市原</t>
  </si>
  <si>
    <t>いすみ市</t>
  </si>
  <si>
    <t>香取市</t>
  </si>
  <si>
    <t>匝瑳市</t>
  </si>
  <si>
    <t>山武市</t>
  </si>
  <si>
    <t>横芝光町</t>
  </si>
  <si>
    <t>南房総市</t>
  </si>
  <si>
    <t>匝瑳市</t>
  </si>
  <si>
    <t>（市町村）</t>
  </si>
  <si>
    <t>平成19年10月1日現在</t>
  </si>
  <si>
    <t>鎌ケ谷市</t>
  </si>
  <si>
    <t>袖ケ浦市</t>
  </si>
  <si>
    <t>市原</t>
  </si>
  <si>
    <t>富里市</t>
  </si>
  <si>
    <t>酒々井町</t>
  </si>
  <si>
    <t>注１）人口10万対比率算出のために用いた人口は、「千葉県毎月常住人口」（平成19年10月1日現在）である。</t>
  </si>
  <si>
    <t>　　　（県計は厚生労働省発表の率）</t>
  </si>
  <si>
    <t>　　　　　花見川区</t>
  </si>
  <si>
    <t>　　　　 稲毛区</t>
  </si>
  <si>
    <t>　　　　 若葉区</t>
  </si>
  <si>
    <t>　　　　緑　区</t>
  </si>
  <si>
    <t>　　　 　美浜区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</si>
</sst>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/>
    </xf>
    <xf numFmtId="177" fontId="0" fillId="0" borderId="14" xfId="16" applyNumberFormat="1" applyFont="1" applyBorder="1" applyAlignment="1">
      <alignment/>
    </xf>
    <xf numFmtId="177" fontId="0" fillId="0" borderId="1" xfId="16" applyNumberFormat="1" applyFont="1" applyBorder="1" applyAlignment="1">
      <alignment/>
    </xf>
    <xf numFmtId="177" fontId="0" fillId="0" borderId="15" xfId="16" applyNumberFormat="1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2" xfId="0" applyFont="1" applyBorder="1" applyAlignment="1">
      <alignment horizontal="right"/>
    </xf>
    <xf numFmtId="0" fontId="0" fillId="0" borderId="16" xfId="0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2" xfId="16" applyNumberFormat="1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7" fontId="0" fillId="0" borderId="13" xfId="16" applyNumberFormat="1" applyFont="1" applyBorder="1" applyAlignment="1">
      <alignment/>
    </xf>
    <xf numFmtId="177" fontId="0" fillId="0" borderId="11" xfId="16" applyNumberFormat="1" applyFont="1" applyBorder="1" applyAlignment="1">
      <alignment/>
    </xf>
    <xf numFmtId="177" fontId="0" fillId="0" borderId="9" xfId="16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1">
      <pane xSplit="1" ySplit="11" topLeftCell="B3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N1"/>
    </sheetView>
  </sheetViews>
  <sheetFormatPr defaultColWidth="9.00390625" defaultRowHeight="13.5"/>
  <cols>
    <col min="1" max="1" width="15.625" style="4" customWidth="1"/>
    <col min="2" max="4" width="6.625" style="4" customWidth="1"/>
    <col min="5" max="5" width="7.625" style="4" customWidth="1"/>
    <col min="6" max="9" width="6.625" style="4" customWidth="1"/>
    <col min="10" max="10" width="8.00390625" style="4" customWidth="1"/>
    <col min="11" max="11" width="6.625" style="4" customWidth="1"/>
    <col min="12" max="12" width="8.00390625" style="4" customWidth="1"/>
    <col min="13" max="14" width="6.625" style="4" customWidth="1"/>
    <col min="15" max="15" width="9.00390625" style="4" customWidth="1"/>
    <col min="16" max="16" width="14.625" style="48" hidden="1" customWidth="1"/>
    <col min="17" max="17" width="9.875" style="48" hidden="1" customWidth="1"/>
    <col min="18" max="16384" width="9.00390625" style="4" customWidth="1"/>
  </cols>
  <sheetData>
    <row r="1" spans="1:14" ht="14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108</v>
      </c>
      <c r="N2" s="1"/>
    </row>
    <row r="3" spans="1:17" ht="13.5">
      <c r="A3" s="6"/>
      <c r="B3" s="62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4" t="s">
        <v>2</v>
      </c>
      <c r="M3" s="63"/>
      <c r="N3" s="65"/>
      <c r="Q3" s="48" t="s">
        <v>3</v>
      </c>
    </row>
    <row r="4" spans="1:14" ht="13.5">
      <c r="A4" s="8"/>
      <c r="B4" s="9"/>
      <c r="C4" s="10"/>
      <c r="D4" s="11"/>
      <c r="E4" s="11"/>
      <c r="F4" s="11"/>
      <c r="G4" s="12"/>
      <c r="H4" s="9"/>
      <c r="I4" s="11"/>
      <c r="J4" s="12"/>
      <c r="K4" s="13"/>
      <c r="L4" s="14"/>
      <c r="M4" s="15"/>
      <c r="N4" s="15"/>
    </row>
    <row r="5" spans="1:14" ht="13.5">
      <c r="A5" s="8"/>
      <c r="B5" s="16" t="s">
        <v>4</v>
      </c>
      <c r="C5" s="15" t="s">
        <v>5</v>
      </c>
      <c r="D5" s="9" t="s">
        <v>6</v>
      </c>
      <c r="E5" s="17"/>
      <c r="F5" s="18"/>
      <c r="G5" s="18"/>
      <c r="H5" s="19" t="s">
        <v>6</v>
      </c>
      <c r="I5" s="9"/>
      <c r="J5" s="7"/>
      <c r="K5" s="16" t="s">
        <v>7</v>
      </c>
      <c r="L5" s="66" t="s">
        <v>4</v>
      </c>
      <c r="M5" s="19" t="s">
        <v>6</v>
      </c>
      <c r="N5" s="19" t="s">
        <v>7</v>
      </c>
    </row>
    <row r="6" spans="1:14" ht="13.5">
      <c r="A6" s="8"/>
      <c r="B6" s="16"/>
      <c r="C6" s="19" t="s">
        <v>4</v>
      </c>
      <c r="D6" s="19" t="s">
        <v>4</v>
      </c>
      <c r="E6" s="21" t="s">
        <v>8</v>
      </c>
      <c r="F6" s="19" t="s">
        <v>9</v>
      </c>
      <c r="G6" s="19" t="s">
        <v>9</v>
      </c>
      <c r="H6" s="19" t="s">
        <v>10</v>
      </c>
      <c r="I6" s="16" t="s">
        <v>11</v>
      </c>
      <c r="J6" s="22" t="s">
        <v>8</v>
      </c>
      <c r="K6" s="16" t="s">
        <v>10</v>
      </c>
      <c r="L6" s="66"/>
      <c r="M6" s="19" t="s">
        <v>10</v>
      </c>
      <c r="N6" s="19" t="s">
        <v>10</v>
      </c>
    </row>
    <row r="7" spans="1:14" ht="13.5">
      <c r="A7" s="8"/>
      <c r="B7" s="16"/>
      <c r="C7" s="19"/>
      <c r="D7" s="19"/>
      <c r="E7" s="21" t="s">
        <v>14</v>
      </c>
      <c r="F7" s="21" t="s">
        <v>12</v>
      </c>
      <c r="G7" s="19" t="s">
        <v>13</v>
      </c>
      <c r="H7" s="19"/>
      <c r="I7" s="19"/>
      <c r="J7" s="21" t="s">
        <v>14</v>
      </c>
      <c r="K7" s="16"/>
      <c r="L7" s="20"/>
      <c r="M7" s="19"/>
      <c r="N7" s="19"/>
    </row>
    <row r="8" spans="1:14" ht="13.5">
      <c r="A8" s="23"/>
      <c r="B8" s="24"/>
      <c r="C8" s="25"/>
      <c r="D8" s="25"/>
      <c r="E8" s="26" t="s">
        <v>4</v>
      </c>
      <c r="F8" s="26" t="s">
        <v>15</v>
      </c>
      <c r="G8" s="25" t="s">
        <v>16</v>
      </c>
      <c r="H8" s="25"/>
      <c r="I8" s="25"/>
      <c r="J8" s="26" t="s">
        <v>10</v>
      </c>
      <c r="K8" s="24"/>
      <c r="L8" s="27"/>
      <c r="M8" s="25"/>
      <c r="N8" s="25"/>
    </row>
    <row r="9" spans="1:17" ht="13.5">
      <c r="A9" s="2" t="s">
        <v>17</v>
      </c>
      <c r="B9" s="28">
        <f>SUM(B12:B20)</f>
        <v>287</v>
      </c>
      <c r="C9" s="28">
        <f aca="true" t="shared" si="0" ref="C9:K9">SUM(C12:C20)</f>
        <v>35</v>
      </c>
      <c r="D9" s="28">
        <f t="shared" si="0"/>
        <v>252</v>
      </c>
      <c r="E9" s="28">
        <f t="shared" si="0"/>
        <v>114</v>
      </c>
      <c r="F9" s="28">
        <f t="shared" si="0"/>
        <v>5</v>
      </c>
      <c r="G9" s="28">
        <f t="shared" si="0"/>
        <v>132</v>
      </c>
      <c r="H9" s="28">
        <f t="shared" si="0"/>
        <v>3697</v>
      </c>
      <c r="I9" s="28">
        <f t="shared" si="0"/>
        <v>331</v>
      </c>
      <c r="J9" s="28">
        <f t="shared" si="0"/>
        <v>26</v>
      </c>
      <c r="K9" s="28">
        <f t="shared" si="0"/>
        <v>3121</v>
      </c>
      <c r="L9" s="29">
        <v>4.7</v>
      </c>
      <c r="M9" s="30">
        <v>60.6</v>
      </c>
      <c r="N9" s="31">
        <v>51.2</v>
      </c>
      <c r="P9" s="58" t="s">
        <v>17</v>
      </c>
      <c r="Q9" s="44">
        <f>SUM(Q12:Q20)</f>
        <v>6108809</v>
      </c>
    </row>
    <row r="10" spans="1:14" ht="13.5">
      <c r="A10" s="32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5"/>
      <c r="M10" s="36"/>
      <c r="N10" s="36"/>
    </row>
    <row r="11" spans="1:16" ht="13.5">
      <c r="A11" s="3" t="s">
        <v>18</v>
      </c>
      <c r="B11" s="33"/>
      <c r="C11" s="33"/>
      <c r="D11" s="33"/>
      <c r="E11" s="33"/>
      <c r="F11" s="33"/>
      <c r="G11" s="33"/>
      <c r="H11" s="33"/>
      <c r="I11" s="33"/>
      <c r="J11" s="34"/>
      <c r="K11" s="34"/>
      <c r="L11" s="35"/>
      <c r="M11" s="36"/>
      <c r="N11" s="36"/>
      <c r="P11" s="59" t="s">
        <v>18</v>
      </c>
    </row>
    <row r="12" spans="1:17" ht="13.5">
      <c r="A12" s="37" t="s">
        <v>19</v>
      </c>
      <c r="B12" s="38">
        <f aca="true" t="shared" si="1" ref="B12:K12">B23</f>
        <v>46</v>
      </c>
      <c r="C12" s="38">
        <f t="shared" si="1"/>
        <v>6</v>
      </c>
      <c r="D12" s="38">
        <f t="shared" si="1"/>
        <v>40</v>
      </c>
      <c r="E12" s="38">
        <f t="shared" si="1"/>
        <v>15</v>
      </c>
      <c r="F12" s="42">
        <f t="shared" si="1"/>
        <v>1</v>
      </c>
      <c r="G12" s="38">
        <f t="shared" si="1"/>
        <v>20</v>
      </c>
      <c r="H12" s="32">
        <f t="shared" si="1"/>
        <v>646</v>
      </c>
      <c r="I12" s="32">
        <f t="shared" si="1"/>
        <v>63</v>
      </c>
      <c r="J12" s="32">
        <f t="shared" si="1"/>
        <v>2</v>
      </c>
      <c r="K12" s="39">
        <f t="shared" si="1"/>
        <v>530</v>
      </c>
      <c r="L12" s="40">
        <f>ROUND(B12/Q12*100000,1)</f>
        <v>4.9</v>
      </c>
      <c r="M12" s="41">
        <f>ROUND(H12/Q12*100000,1)</f>
        <v>68.9</v>
      </c>
      <c r="N12" s="41">
        <f>ROUND(K12/Q12*100000,1)</f>
        <v>56.6</v>
      </c>
      <c r="P12" s="60" t="s">
        <v>19</v>
      </c>
      <c r="Q12" s="44">
        <f>Q23</f>
        <v>937041</v>
      </c>
    </row>
    <row r="13" spans="1:17" ht="13.5">
      <c r="A13" s="37" t="s">
        <v>20</v>
      </c>
      <c r="B13" s="38">
        <f aca="true" t="shared" si="2" ref="B13:K13">B25+B24+B34</f>
        <v>64</v>
      </c>
      <c r="C13" s="38">
        <f t="shared" si="2"/>
        <v>11</v>
      </c>
      <c r="D13" s="38">
        <f t="shared" si="2"/>
        <v>53</v>
      </c>
      <c r="E13" s="38">
        <f t="shared" si="2"/>
        <v>21</v>
      </c>
      <c r="F13" s="42">
        <f t="shared" si="2"/>
        <v>0</v>
      </c>
      <c r="G13" s="38">
        <f t="shared" si="2"/>
        <v>25</v>
      </c>
      <c r="H13" s="32">
        <f t="shared" si="2"/>
        <v>1034</v>
      </c>
      <c r="I13" s="32">
        <f t="shared" si="2"/>
        <v>70</v>
      </c>
      <c r="J13" s="32">
        <f t="shared" si="2"/>
        <v>2</v>
      </c>
      <c r="K13" s="39">
        <f t="shared" si="2"/>
        <v>900</v>
      </c>
      <c r="L13" s="40">
        <f aca="true" t="shared" si="3" ref="L13:L20">ROUND(B13/Q13*100000,1)</f>
        <v>3.9</v>
      </c>
      <c r="M13" s="41">
        <f aca="true" t="shared" si="4" ref="M13:M20">ROUND(H13/Q13*100000,1)</f>
        <v>62.2</v>
      </c>
      <c r="N13" s="41">
        <f aca="true" t="shared" si="5" ref="N13:N20">ROUND(K13/Q13*100000,1)</f>
        <v>54.2</v>
      </c>
      <c r="P13" s="60" t="s">
        <v>20</v>
      </c>
      <c r="Q13" s="44">
        <f>Q25+Q24+Q34</f>
        <v>1661980</v>
      </c>
    </row>
    <row r="14" spans="1:17" ht="13.5">
      <c r="A14" s="37" t="s">
        <v>21</v>
      </c>
      <c r="B14" s="38">
        <f aca="true" t="shared" si="6" ref="B14:K14">B26+B27+B33</f>
        <v>57</v>
      </c>
      <c r="C14" s="38">
        <f t="shared" si="6"/>
        <v>6</v>
      </c>
      <c r="D14" s="38">
        <f t="shared" si="6"/>
        <v>51</v>
      </c>
      <c r="E14" s="38">
        <f t="shared" si="6"/>
        <v>21</v>
      </c>
      <c r="F14" s="42">
        <f t="shared" si="6"/>
        <v>0</v>
      </c>
      <c r="G14" s="38">
        <f t="shared" si="6"/>
        <v>27</v>
      </c>
      <c r="H14" s="32">
        <f t="shared" si="6"/>
        <v>756</v>
      </c>
      <c r="I14" s="32">
        <f t="shared" si="6"/>
        <v>53</v>
      </c>
      <c r="J14" s="32">
        <f t="shared" si="6"/>
        <v>5</v>
      </c>
      <c r="K14" s="39">
        <f t="shared" si="6"/>
        <v>665</v>
      </c>
      <c r="L14" s="40">
        <f t="shared" si="3"/>
        <v>4.4</v>
      </c>
      <c r="M14" s="41">
        <f t="shared" si="4"/>
        <v>57.8</v>
      </c>
      <c r="N14" s="41">
        <f t="shared" si="5"/>
        <v>50.9</v>
      </c>
      <c r="P14" s="60" t="s">
        <v>21</v>
      </c>
      <c r="Q14" s="44">
        <f>Q26+Q27+Q33</f>
        <v>1307613</v>
      </c>
    </row>
    <row r="15" spans="1:17" ht="13.5">
      <c r="A15" s="37" t="s">
        <v>22</v>
      </c>
      <c r="B15" s="38">
        <f aca="true" t="shared" si="7" ref="B15:K15">B28+B37</f>
        <v>34</v>
      </c>
      <c r="C15" s="38">
        <f t="shared" si="7"/>
        <v>3</v>
      </c>
      <c r="D15" s="38">
        <f t="shared" si="7"/>
        <v>31</v>
      </c>
      <c r="E15" s="38">
        <f t="shared" si="7"/>
        <v>15</v>
      </c>
      <c r="F15" s="42">
        <f t="shared" si="7"/>
        <v>1</v>
      </c>
      <c r="G15" s="38">
        <f t="shared" si="7"/>
        <v>19</v>
      </c>
      <c r="H15" s="32">
        <f t="shared" si="7"/>
        <v>503</v>
      </c>
      <c r="I15" s="32">
        <f t="shared" si="7"/>
        <v>42</v>
      </c>
      <c r="J15" s="32">
        <f t="shared" si="7"/>
        <v>5</v>
      </c>
      <c r="K15" s="39">
        <f t="shared" si="7"/>
        <v>429</v>
      </c>
      <c r="L15" s="40">
        <f t="shared" si="3"/>
        <v>3.7</v>
      </c>
      <c r="M15" s="41">
        <f t="shared" si="4"/>
        <v>55.1</v>
      </c>
      <c r="N15" s="41">
        <f t="shared" si="5"/>
        <v>47</v>
      </c>
      <c r="P15" s="60" t="s">
        <v>22</v>
      </c>
      <c r="Q15" s="44">
        <f>Q28+Q37</f>
        <v>913656</v>
      </c>
    </row>
    <row r="16" spans="1:17" ht="13.5">
      <c r="A16" s="37" t="s">
        <v>23</v>
      </c>
      <c r="B16" s="38">
        <f aca="true" t="shared" si="8" ref="B16:K16">B35+B36</f>
        <v>22</v>
      </c>
      <c r="C16" s="38">
        <f t="shared" si="8"/>
        <v>3</v>
      </c>
      <c r="D16" s="38">
        <f t="shared" si="8"/>
        <v>19</v>
      </c>
      <c r="E16" s="38">
        <f t="shared" si="8"/>
        <v>11</v>
      </c>
      <c r="F16" s="42">
        <f t="shared" si="8"/>
        <v>0</v>
      </c>
      <c r="G16" s="38">
        <f t="shared" si="8"/>
        <v>9</v>
      </c>
      <c r="H16" s="32">
        <f t="shared" si="8"/>
        <v>173</v>
      </c>
      <c r="I16" s="32">
        <f t="shared" si="8"/>
        <v>21</v>
      </c>
      <c r="J16" s="32">
        <f t="shared" si="8"/>
        <v>2</v>
      </c>
      <c r="K16" s="39">
        <f t="shared" si="8"/>
        <v>158</v>
      </c>
      <c r="L16" s="40">
        <f t="shared" si="3"/>
        <v>7.1</v>
      </c>
      <c r="M16" s="41">
        <f t="shared" si="4"/>
        <v>56</v>
      </c>
      <c r="N16" s="41">
        <f t="shared" si="5"/>
        <v>51.2</v>
      </c>
      <c r="P16" s="60" t="s">
        <v>23</v>
      </c>
      <c r="Q16" s="44">
        <f>Q35+Q36</f>
        <v>308681</v>
      </c>
    </row>
    <row r="17" spans="1:17" ht="13.5">
      <c r="A17" s="37" t="s">
        <v>98</v>
      </c>
      <c r="B17" s="42">
        <f aca="true" t="shared" si="9" ref="B17:K17">B29+B30</f>
        <v>16</v>
      </c>
      <c r="C17" s="42">
        <f t="shared" si="9"/>
        <v>1</v>
      </c>
      <c r="D17" s="42">
        <f t="shared" si="9"/>
        <v>15</v>
      </c>
      <c r="E17" s="42">
        <f t="shared" si="9"/>
        <v>10</v>
      </c>
      <c r="F17" s="42">
        <f t="shared" si="9"/>
        <v>0</v>
      </c>
      <c r="G17" s="42">
        <f t="shared" si="9"/>
        <v>9</v>
      </c>
      <c r="H17" s="33">
        <f t="shared" si="9"/>
        <v>143</v>
      </c>
      <c r="I17" s="33">
        <f t="shared" si="9"/>
        <v>16</v>
      </c>
      <c r="J17" s="33">
        <f t="shared" si="9"/>
        <v>1</v>
      </c>
      <c r="K17" s="33">
        <f t="shared" si="9"/>
        <v>109</v>
      </c>
      <c r="L17" s="40">
        <f t="shared" si="3"/>
        <v>6.7</v>
      </c>
      <c r="M17" s="41">
        <f t="shared" si="4"/>
        <v>59.6</v>
      </c>
      <c r="N17" s="41">
        <f t="shared" si="5"/>
        <v>45.4</v>
      </c>
      <c r="P17" s="60" t="s">
        <v>98</v>
      </c>
      <c r="Q17" s="44">
        <f>Q29+Q30</f>
        <v>239889</v>
      </c>
    </row>
    <row r="18" spans="1:17" ht="13.5">
      <c r="A18" s="37" t="s">
        <v>24</v>
      </c>
      <c r="B18" s="38">
        <f aca="true" t="shared" si="10" ref="B18:K18">B38</f>
        <v>16</v>
      </c>
      <c r="C18" s="38">
        <f t="shared" si="10"/>
        <v>2</v>
      </c>
      <c r="D18" s="38">
        <f t="shared" si="10"/>
        <v>14</v>
      </c>
      <c r="E18" s="38">
        <f t="shared" si="10"/>
        <v>9</v>
      </c>
      <c r="F18" s="42">
        <f t="shared" si="10"/>
        <v>2</v>
      </c>
      <c r="G18" s="38">
        <f t="shared" si="10"/>
        <v>7</v>
      </c>
      <c r="H18" s="32">
        <f t="shared" si="10"/>
        <v>87</v>
      </c>
      <c r="I18" s="32">
        <f t="shared" si="10"/>
        <v>17</v>
      </c>
      <c r="J18" s="32">
        <f t="shared" si="10"/>
        <v>1</v>
      </c>
      <c r="K18" s="39">
        <f t="shared" si="10"/>
        <v>68</v>
      </c>
      <c r="L18" s="40">
        <f t="shared" si="3"/>
        <v>11.5</v>
      </c>
      <c r="M18" s="41">
        <f t="shared" si="4"/>
        <v>62.7</v>
      </c>
      <c r="N18" s="41">
        <f t="shared" si="5"/>
        <v>49</v>
      </c>
      <c r="P18" s="60" t="s">
        <v>24</v>
      </c>
      <c r="Q18" s="44">
        <f>Q38</f>
        <v>138835</v>
      </c>
    </row>
    <row r="19" spans="1:17" ht="13.5">
      <c r="A19" s="37" t="s">
        <v>25</v>
      </c>
      <c r="B19" s="38">
        <f aca="true" t="shared" si="11" ref="B19:K19">B32</f>
        <v>18</v>
      </c>
      <c r="C19" s="38">
        <f t="shared" si="11"/>
        <v>1</v>
      </c>
      <c r="D19" s="38">
        <f t="shared" si="11"/>
        <v>17</v>
      </c>
      <c r="E19" s="38">
        <f t="shared" si="11"/>
        <v>7</v>
      </c>
      <c r="F19" s="42">
        <f t="shared" si="11"/>
        <v>0</v>
      </c>
      <c r="G19" s="38">
        <f t="shared" si="11"/>
        <v>9</v>
      </c>
      <c r="H19" s="32">
        <f t="shared" si="11"/>
        <v>190</v>
      </c>
      <c r="I19" s="32">
        <f t="shared" si="11"/>
        <v>30</v>
      </c>
      <c r="J19" s="32">
        <f t="shared" si="11"/>
        <v>5</v>
      </c>
      <c r="K19" s="39">
        <f t="shared" si="11"/>
        <v>148</v>
      </c>
      <c r="L19" s="40">
        <f t="shared" si="3"/>
        <v>5.6</v>
      </c>
      <c r="M19" s="41">
        <f t="shared" si="4"/>
        <v>59</v>
      </c>
      <c r="N19" s="41">
        <f t="shared" si="5"/>
        <v>46</v>
      </c>
      <c r="P19" s="60" t="s">
        <v>25</v>
      </c>
      <c r="Q19" s="44">
        <f>Q32</f>
        <v>321774</v>
      </c>
    </row>
    <row r="20" spans="1:17" ht="13.5">
      <c r="A20" s="37" t="s">
        <v>111</v>
      </c>
      <c r="B20" s="42">
        <f aca="true" t="shared" si="12" ref="B20:K20">B31</f>
        <v>14</v>
      </c>
      <c r="C20" s="42">
        <f t="shared" si="12"/>
        <v>2</v>
      </c>
      <c r="D20" s="42">
        <f t="shared" si="12"/>
        <v>12</v>
      </c>
      <c r="E20" s="42">
        <f t="shared" si="12"/>
        <v>5</v>
      </c>
      <c r="F20" s="42">
        <f t="shared" si="12"/>
        <v>1</v>
      </c>
      <c r="G20" s="42">
        <f t="shared" si="12"/>
        <v>7</v>
      </c>
      <c r="H20" s="33">
        <f t="shared" si="12"/>
        <v>165</v>
      </c>
      <c r="I20" s="33">
        <f t="shared" si="12"/>
        <v>19</v>
      </c>
      <c r="J20" s="33">
        <f t="shared" si="12"/>
        <v>3</v>
      </c>
      <c r="K20" s="33">
        <f t="shared" si="12"/>
        <v>114</v>
      </c>
      <c r="L20" s="40">
        <f t="shared" si="3"/>
        <v>5</v>
      </c>
      <c r="M20" s="41">
        <f t="shared" si="4"/>
        <v>59.1</v>
      </c>
      <c r="N20" s="41">
        <f t="shared" si="5"/>
        <v>40.8</v>
      </c>
      <c r="P20" s="60" t="s">
        <v>99</v>
      </c>
      <c r="Q20" s="44">
        <f>Q31</f>
        <v>279340</v>
      </c>
    </row>
    <row r="21" spans="1:17" ht="13.5">
      <c r="A21" s="32"/>
      <c r="B21" s="42"/>
      <c r="C21" s="42"/>
      <c r="D21" s="42"/>
      <c r="E21" s="42"/>
      <c r="F21" s="42"/>
      <c r="G21" s="42"/>
      <c r="H21" s="33"/>
      <c r="I21" s="33"/>
      <c r="J21" s="34"/>
      <c r="K21" s="34"/>
      <c r="L21" s="35"/>
      <c r="M21" s="36"/>
      <c r="N21" s="36"/>
      <c r="Q21" s="44"/>
    </row>
    <row r="22" spans="1:17" ht="13.5">
      <c r="A22" s="37" t="s">
        <v>26</v>
      </c>
      <c r="B22" s="42"/>
      <c r="C22" s="42"/>
      <c r="D22" s="42"/>
      <c r="E22" s="42"/>
      <c r="F22" s="42"/>
      <c r="G22" s="42"/>
      <c r="H22" s="33"/>
      <c r="I22" s="33"/>
      <c r="J22" s="34"/>
      <c r="K22" s="34"/>
      <c r="L22" s="35"/>
      <c r="M22" s="36"/>
      <c r="N22" s="36"/>
      <c r="P22" s="60" t="s">
        <v>26</v>
      </c>
      <c r="Q22" s="44"/>
    </row>
    <row r="23" spans="1:17" ht="13.5">
      <c r="A23" s="37" t="s">
        <v>27</v>
      </c>
      <c r="B23" s="42">
        <f>SUM(B40:B45)</f>
        <v>46</v>
      </c>
      <c r="C23" s="42">
        <f aca="true" t="shared" si="13" ref="C23:K23">SUM(C40:C45)</f>
        <v>6</v>
      </c>
      <c r="D23" s="42">
        <f t="shared" si="13"/>
        <v>40</v>
      </c>
      <c r="E23" s="42">
        <f t="shared" si="13"/>
        <v>15</v>
      </c>
      <c r="F23" s="42">
        <f t="shared" si="13"/>
        <v>1</v>
      </c>
      <c r="G23" s="42">
        <f t="shared" si="13"/>
        <v>20</v>
      </c>
      <c r="H23" s="33">
        <f t="shared" si="13"/>
        <v>646</v>
      </c>
      <c r="I23" s="33">
        <f t="shared" si="13"/>
        <v>63</v>
      </c>
      <c r="J23" s="33">
        <f t="shared" si="13"/>
        <v>2</v>
      </c>
      <c r="K23" s="34">
        <f t="shared" si="13"/>
        <v>530</v>
      </c>
      <c r="L23" s="40">
        <f>ROUND(B23/Q23*100000,1)</f>
        <v>4.9</v>
      </c>
      <c r="M23" s="41">
        <f>ROUND(H23/Q23*100000,1)</f>
        <v>68.9</v>
      </c>
      <c r="N23" s="41">
        <f>ROUND(K23/Q23*100000,1)</f>
        <v>56.6</v>
      </c>
      <c r="P23" s="60" t="s">
        <v>27</v>
      </c>
      <c r="Q23" s="44">
        <f>SUM(Q40:Q45)</f>
        <v>937041</v>
      </c>
    </row>
    <row r="24" spans="1:17" ht="13.5">
      <c r="A24" s="37" t="s">
        <v>92</v>
      </c>
      <c r="B24" s="42">
        <f>SUM(B48:B48)</f>
        <v>22</v>
      </c>
      <c r="C24" s="42">
        <f aca="true" t="shared" si="14" ref="C24:K24">SUM(C48:C48)</f>
        <v>4</v>
      </c>
      <c r="D24" s="42">
        <f t="shared" si="14"/>
        <v>18</v>
      </c>
      <c r="E24" s="42">
        <f t="shared" si="14"/>
        <v>5</v>
      </c>
      <c r="F24" s="42">
        <f t="shared" si="14"/>
        <v>0</v>
      </c>
      <c r="G24" s="42">
        <f t="shared" si="14"/>
        <v>6</v>
      </c>
      <c r="H24" s="42">
        <f t="shared" si="14"/>
        <v>355</v>
      </c>
      <c r="I24" s="42">
        <f t="shared" si="14"/>
        <v>19</v>
      </c>
      <c r="J24" s="42">
        <f t="shared" si="14"/>
        <v>0</v>
      </c>
      <c r="K24" s="42">
        <f t="shared" si="14"/>
        <v>301</v>
      </c>
      <c r="L24" s="40">
        <f aca="true" t="shared" si="15" ref="L24:L38">ROUND(B24/Q24*100000,1)</f>
        <v>3.8</v>
      </c>
      <c r="M24" s="41">
        <f aca="true" t="shared" si="16" ref="M24:M38">ROUND(H24/Q24*100000,1)</f>
        <v>60.8</v>
      </c>
      <c r="N24" s="41">
        <f aca="true" t="shared" si="17" ref="N24:N38">ROUND(K24/Q24*100000,1)</f>
        <v>51.5</v>
      </c>
      <c r="P24" s="60" t="s">
        <v>92</v>
      </c>
      <c r="Q24" s="44">
        <f>SUM(Q48:Q48)</f>
        <v>584215</v>
      </c>
    </row>
    <row r="25" spans="1:17" ht="13.5">
      <c r="A25" s="37" t="s">
        <v>34</v>
      </c>
      <c r="B25" s="42">
        <f aca="true" t="shared" si="18" ref="B25:K25">SUM(B47,B69)</f>
        <v>19</v>
      </c>
      <c r="C25" s="42">
        <f t="shared" si="18"/>
        <v>2</v>
      </c>
      <c r="D25" s="42">
        <f t="shared" si="18"/>
        <v>17</v>
      </c>
      <c r="E25" s="42">
        <f t="shared" si="18"/>
        <v>8</v>
      </c>
      <c r="F25" s="42">
        <f t="shared" si="18"/>
        <v>0</v>
      </c>
      <c r="G25" s="42">
        <f t="shared" si="18"/>
        <v>12</v>
      </c>
      <c r="H25" s="42">
        <f t="shared" si="18"/>
        <v>403</v>
      </c>
      <c r="I25" s="42">
        <f t="shared" si="18"/>
        <v>29</v>
      </c>
      <c r="J25" s="42">
        <f t="shared" si="18"/>
        <v>1</v>
      </c>
      <c r="K25" s="43">
        <f t="shared" si="18"/>
        <v>345</v>
      </c>
      <c r="L25" s="40">
        <f t="shared" si="15"/>
        <v>3</v>
      </c>
      <c r="M25" s="41">
        <f t="shared" si="16"/>
        <v>64</v>
      </c>
      <c r="N25" s="41">
        <f t="shared" si="17"/>
        <v>54.8</v>
      </c>
      <c r="P25" s="60" t="s">
        <v>34</v>
      </c>
      <c r="Q25" s="44">
        <f>SUM(Q47,Q69)</f>
        <v>629269</v>
      </c>
    </row>
    <row r="26" spans="1:17" ht="13.5">
      <c r="A26" s="37" t="s">
        <v>37</v>
      </c>
      <c r="B26" s="42">
        <f>SUM(B51)</f>
        <v>20</v>
      </c>
      <c r="C26" s="42">
        <f aca="true" t="shared" si="19" ref="C26:K26">SUM(C51)</f>
        <v>1</v>
      </c>
      <c r="D26" s="42">
        <f t="shared" si="19"/>
        <v>19</v>
      </c>
      <c r="E26" s="42">
        <f t="shared" si="19"/>
        <v>5</v>
      </c>
      <c r="F26" s="42">
        <f t="shared" si="19"/>
        <v>0</v>
      </c>
      <c r="G26" s="42">
        <f t="shared" si="19"/>
        <v>9</v>
      </c>
      <c r="H26" s="42">
        <f t="shared" si="19"/>
        <v>290</v>
      </c>
      <c r="I26" s="42">
        <f t="shared" si="19"/>
        <v>17</v>
      </c>
      <c r="J26" s="42">
        <f t="shared" si="19"/>
        <v>4</v>
      </c>
      <c r="K26" s="43">
        <f t="shared" si="19"/>
        <v>252</v>
      </c>
      <c r="L26" s="40">
        <f t="shared" si="15"/>
        <v>4.2</v>
      </c>
      <c r="M26" s="41">
        <f t="shared" si="16"/>
        <v>60.8</v>
      </c>
      <c r="N26" s="41">
        <f t="shared" si="17"/>
        <v>52.9</v>
      </c>
      <c r="P26" s="60" t="s">
        <v>37</v>
      </c>
      <c r="Q26" s="44">
        <f>SUM(Q51)</f>
        <v>476792</v>
      </c>
    </row>
    <row r="27" spans="1:17" ht="13.5">
      <c r="A27" s="37" t="s">
        <v>39</v>
      </c>
      <c r="B27" s="42">
        <f>SUM(B52:B52)</f>
        <v>9</v>
      </c>
      <c r="C27" s="42">
        <f aca="true" t="shared" si="20" ref="C27:K27">SUM(C52:C52)</f>
        <v>3</v>
      </c>
      <c r="D27" s="42">
        <f t="shared" si="20"/>
        <v>6</v>
      </c>
      <c r="E27" s="42">
        <f t="shared" si="20"/>
        <v>2</v>
      </c>
      <c r="F27" s="42">
        <f t="shared" si="20"/>
        <v>0</v>
      </c>
      <c r="G27" s="42">
        <f t="shared" si="20"/>
        <v>3</v>
      </c>
      <c r="H27" s="42">
        <f t="shared" si="20"/>
        <v>78</v>
      </c>
      <c r="I27" s="42">
        <f t="shared" si="20"/>
        <v>8</v>
      </c>
      <c r="J27" s="42">
        <f t="shared" si="20"/>
        <v>0</v>
      </c>
      <c r="K27" s="43">
        <f t="shared" si="20"/>
        <v>69</v>
      </c>
      <c r="L27" s="40">
        <f t="shared" si="15"/>
        <v>5.9</v>
      </c>
      <c r="M27" s="41">
        <f t="shared" si="16"/>
        <v>51</v>
      </c>
      <c r="N27" s="41">
        <f t="shared" si="17"/>
        <v>45.1</v>
      </c>
      <c r="P27" s="60" t="s">
        <v>39</v>
      </c>
      <c r="Q27" s="44">
        <f>SUM(Q52:Q52)</f>
        <v>153088</v>
      </c>
    </row>
    <row r="28" spans="1:17" ht="13.5">
      <c r="A28" s="37" t="s">
        <v>95</v>
      </c>
      <c r="B28" s="42">
        <f>SUM(B54,B55,B70,B72,B73,B74,B75,B81:B84)</f>
        <v>26</v>
      </c>
      <c r="C28" s="42">
        <f aca="true" t="shared" si="21" ref="C28:K28">SUM(C54,C55,C70,C72,C73,C74,C75,C81:C84)</f>
        <v>3</v>
      </c>
      <c r="D28" s="42">
        <f t="shared" si="21"/>
        <v>23</v>
      </c>
      <c r="E28" s="42">
        <f t="shared" si="21"/>
        <v>9</v>
      </c>
      <c r="F28" s="42">
        <f t="shared" si="21"/>
        <v>1</v>
      </c>
      <c r="G28" s="42">
        <f t="shared" si="21"/>
        <v>15</v>
      </c>
      <c r="H28" s="42">
        <f t="shared" si="21"/>
        <v>376</v>
      </c>
      <c r="I28" s="42">
        <f t="shared" si="21"/>
        <v>35</v>
      </c>
      <c r="J28" s="42">
        <f t="shared" si="21"/>
        <v>4</v>
      </c>
      <c r="K28" s="43">
        <f t="shared" si="21"/>
        <v>329</v>
      </c>
      <c r="L28" s="40">
        <f t="shared" si="15"/>
        <v>3.8</v>
      </c>
      <c r="M28" s="41">
        <f t="shared" si="16"/>
        <v>54.3</v>
      </c>
      <c r="N28" s="41">
        <f t="shared" si="17"/>
        <v>47.5</v>
      </c>
      <c r="P28" s="60" t="s">
        <v>95</v>
      </c>
      <c r="Q28" s="44">
        <f>SUM(Q54,Q55,Q70,Q72,Q73,Q74,Q75,Q81:Q84)</f>
        <v>691919</v>
      </c>
    </row>
    <row r="29" spans="1:17" ht="13.5">
      <c r="A29" s="37" t="s">
        <v>96</v>
      </c>
      <c r="B29" s="42">
        <f aca="true" t="shared" si="22" ref="B29:K29">SUM(B53,B92:B97)</f>
        <v>10</v>
      </c>
      <c r="C29" s="42">
        <f t="shared" si="22"/>
        <v>1</v>
      </c>
      <c r="D29" s="42">
        <f t="shared" si="22"/>
        <v>9</v>
      </c>
      <c r="E29" s="42">
        <f t="shared" si="22"/>
        <v>6</v>
      </c>
      <c r="F29" s="42">
        <f t="shared" si="22"/>
        <v>0</v>
      </c>
      <c r="G29" s="42">
        <f t="shared" si="22"/>
        <v>6</v>
      </c>
      <c r="H29" s="42">
        <f t="shared" si="22"/>
        <v>100</v>
      </c>
      <c r="I29" s="42">
        <f t="shared" si="22"/>
        <v>9</v>
      </c>
      <c r="J29" s="42">
        <f t="shared" si="22"/>
        <v>1</v>
      </c>
      <c r="K29" s="43">
        <f t="shared" si="22"/>
        <v>80</v>
      </c>
      <c r="L29" s="40">
        <f t="shared" si="15"/>
        <v>6.3</v>
      </c>
      <c r="M29" s="41">
        <f t="shared" si="16"/>
        <v>63.5</v>
      </c>
      <c r="N29" s="41">
        <f t="shared" si="17"/>
        <v>50.8</v>
      </c>
      <c r="P29" s="60" t="s">
        <v>96</v>
      </c>
      <c r="Q29" s="44">
        <f>SUM(Q53,Q92:Q97)</f>
        <v>157583</v>
      </c>
    </row>
    <row r="30" spans="1:17" ht="13.5">
      <c r="A30" s="37" t="s">
        <v>97</v>
      </c>
      <c r="B30" s="42">
        <f aca="true" t="shared" si="23" ref="B30:K30">SUM(B60,B80,B98:B99)</f>
        <v>6</v>
      </c>
      <c r="C30" s="42">
        <f t="shared" si="23"/>
        <v>0</v>
      </c>
      <c r="D30" s="42">
        <f t="shared" si="23"/>
        <v>6</v>
      </c>
      <c r="E30" s="42">
        <f t="shared" si="23"/>
        <v>4</v>
      </c>
      <c r="F30" s="42">
        <f t="shared" si="23"/>
        <v>0</v>
      </c>
      <c r="G30" s="42">
        <f t="shared" si="23"/>
        <v>3</v>
      </c>
      <c r="H30" s="42">
        <f t="shared" si="23"/>
        <v>43</v>
      </c>
      <c r="I30" s="42">
        <f t="shared" si="23"/>
        <v>7</v>
      </c>
      <c r="J30" s="42">
        <f t="shared" si="23"/>
        <v>0</v>
      </c>
      <c r="K30" s="43">
        <f t="shared" si="23"/>
        <v>29</v>
      </c>
      <c r="L30" s="40">
        <f t="shared" si="15"/>
        <v>7.3</v>
      </c>
      <c r="M30" s="41">
        <f t="shared" si="16"/>
        <v>52.2</v>
      </c>
      <c r="N30" s="41">
        <f t="shared" si="17"/>
        <v>35.2</v>
      </c>
      <c r="P30" s="60" t="s">
        <v>97</v>
      </c>
      <c r="Q30" s="44">
        <f>SUM(Q60,Q80,Q98:Q99)</f>
        <v>82306</v>
      </c>
    </row>
    <row r="31" spans="1:17" ht="13.5">
      <c r="A31" s="37" t="s">
        <v>60</v>
      </c>
      <c r="B31" s="42">
        <f aca="true" t="shared" si="24" ref="B31:K31">SUM(B61)</f>
        <v>14</v>
      </c>
      <c r="C31" s="42">
        <f t="shared" si="24"/>
        <v>2</v>
      </c>
      <c r="D31" s="42">
        <f t="shared" si="24"/>
        <v>12</v>
      </c>
      <c r="E31" s="42">
        <f t="shared" si="24"/>
        <v>5</v>
      </c>
      <c r="F31" s="42">
        <f t="shared" si="24"/>
        <v>1</v>
      </c>
      <c r="G31" s="42">
        <f t="shared" si="24"/>
        <v>7</v>
      </c>
      <c r="H31" s="42">
        <f t="shared" si="24"/>
        <v>165</v>
      </c>
      <c r="I31" s="42">
        <f t="shared" si="24"/>
        <v>19</v>
      </c>
      <c r="J31" s="42">
        <f t="shared" si="24"/>
        <v>3</v>
      </c>
      <c r="K31" s="43">
        <f t="shared" si="24"/>
        <v>114</v>
      </c>
      <c r="L31" s="40">
        <f t="shared" si="15"/>
        <v>5</v>
      </c>
      <c r="M31" s="41">
        <f t="shared" si="16"/>
        <v>59.1</v>
      </c>
      <c r="N31" s="41">
        <f t="shared" si="17"/>
        <v>40.8</v>
      </c>
      <c r="P31" s="60" t="s">
        <v>60</v>
      </c>
      <c r="Q31" s="44">
        <f>SUM(Q61)</f>
        <v>279340</v>
      </c>
    </row>
    <row r="32" spans="1:17" ht="13.5">
      <c r="A32" s="37" t="s">
        <v>93</v>
      </c>
      <c r="B32" s="42">
        <f aca="true" t="shared" si="25" ref="B32:K32">SUM(B50,B67,B68,B71)</f>
        <v>18</v>
      </c>
      <c r="C32" s="42">
        <f t="shared" si="25"/>
        <v>1</v>
      </c>
      <c r="D32" s="42">
        <f t="shared" si="25"/>
        <v>17</v>
      </c>
      <c r="E32" s="42">
        <f t="shared" si="25"/>
        <v>7</v>
      </c>
      <c r="F32" s="42">
        <f t="shared" si="25"/>
        <v>0</v>
      </c>
      <c r="G32" s="42">
        <f t="shared" si="25"/>
        <v>9</v>
      </c>
      <c r="H32" s="42">
        <f t="shared" si="25"/>
        <v>190</v>
      </c>
      <c r="I32" s="42">
        <f t="shared" si="25"/>
        <v>30</v>
      </c>
      <c r="J32" s="42">
        <f t="shared" si="25"/>
        <v>5</v>
      </c>
      <c r="K32" s="43">
        <f t="shared" si="25"/>
        <v>148</v>
      </c>
      <c r="L32" s="40">
        <f t="shared" si="15"/>
        <v>5.6</v>
      </c>
      <c r="M32" s="41">
        <f t="shared" si="16"/>
        <v>59</v>
      </c>
      <c r="N32" s="41">
        <f t="shared" si="17"/>
        <v>46</v>
      </c>
      <c r="P32" s="60" t="s">
        <v>93</v>
      </c>
      <c r="Q32" s="44">
        <f>SUM(Q50,Q67,Q68,Q71)</f>
        <v>321774</v>
      </c>
    </row>
    <row r="33" spans="1:17" ht="13.5">
      <c r="A33" s="37" t="s">
        <v>68</v>
      </c>
      <c r="B33" s="42">
        <f aca="true" t="shared" si="26" ref="B33:K33">SUM(B59,B62,B64)</f>
        <v>28</v>
      </c>
      <c r="C33" s="42">
        <f t="shared" si="26"/>
        <v>2</v>
      </c>
      <c r="D33" s="42">
        <f t="shared" si="26"/>
        <v>26</v>
      </c>
      <c r="E33" s="42">
        <f t="shared" si="26"/>
        <v>14</v>
      </c>
      <c r="F33" s="42">
        <f t="shared" si="26"/>
        <v>0</v>
      </c>
      <c r="G33" s="42">
        <f t="shared" si="26"/>
        <v>15</v>
      </c>
      <c r="H33" s="42">
        <f t="shared" si="26"/>
        <v>388</v>
      </c>
      <c r="I33" s="42">
        <f t="shared" si="26"/>
        <v>28</v>
      </c>
      <c r="J33" s="42">
        <f t="shared" si="26"/>
        <v>1</v>
      </c>
      <c r="K33" s="43">
        <f t="shared" si="26"/>
        <v>344</v>
      </c>
      <c r="L33" s="40">
        <f t="shared" si="15"/>
        <v>4.1</v>
      </c>
      <c r="M33" s="41">
        <f t="shared" si="16"/>
        <v>57.2</v>
      </c>
      <c r="N33" s="41">
        <f t="shared" si="17"/>
        <v>50.8</v>
      </c>
      <c r="P33" s="60" t="s">
        <v>68</v>
      </c>
      <c r="Q33" s="44">
        <f>SUM(Q59,Q62,Q64)</f>
        <v>677733</v>
      </c>
    </row>
    <row r="34" spans="1:17" ht="13.5">
      <c r="A34" s="37" t="s">
        <v>72</v>
      </c>
      <c r="B34" s="42">
        <f aca="true" t="shared" si="27" ref="B34:K34">SUM(B58,B63,B66)</f>
        <v>23</v>
      </c>
      <c r="C34" s="42">
        <f t="shared" si="27"/>
        <v>5</v>
      </c>
      <c r="D34" s="42">
        <f t="shared" si="27"/>
        <v>18</v>
      </c>
      <c r="E34" s="42">
        <f t="shared" si="27"/>
        <v>8</v>
      </c>
      <c r="F34" s="42">
        <f t="shared" si="27"/>
        <v>0</v>
      </c>
      <c r="G34" s="42">
        <f t="shared" si="27"/>
        <v>7</v>
      </c>
      <c r="H34" s="42">
        <f t="shared" si="27"/>
        <v>276</v>
      </c>
      <c r="I34" s="42">
        <f t="shared" si="27"/>
        <v>22</v>
      </c>
      <c r="J34" s="42">
        <f t="shared" si="27"/>
        <v>1</v>
      </c>
      <c r="K34" s="42">
        <f t="shared" si="27"/>
        <v>254</v>
      </c>
      <c r="L34" s="40">
        <f t="shared" si="15"/>
        <v>5.1</v>
      </c>
      <c r="M34" s="41">
        <f t="shared" si="16"/>
        <v>61.5</v>
      </c>
      <c r="N34" s="41">
        <f t="shared" si="17"/>
        <v>56.6</v>
      </c>
      <c r="P34" s="60" t="s">
        <v>72</v>
      </c>
      <c r="Q34" s="44">
        <f>SUM(Q58,Q63,Q66)</f>
        <v>448496</v>
      </c>
    </row>
    <row r="35" spans="1:17" ht="13.5">
      <c r="A35" s="37" t="s">
        <v>75</v>
      </c>
      <c r="B35" s="42">
        <f aca="true" t="shared" si="28" ref="B35:K35">SUM(B78,B85:B87)</f>
        <v>9</v>
      </c>
      <c r="C35" s="42">
        <f t="shared" si="28"/>
        <v>0</v>
      </c>
      <c r="D35" s="42">
        <f t="shared" si="28"/>
        <v>9</v>
      </c>
      <c r="E35" s="42">
        <f t="shared" si="28"/>
        <v>6</v>
      </c>
      <c r="F35" s="42">
        <f t="shared" si="28"/>
        <v>0</v>
      </c>
      <c r="G35" s="42">
        <f t="shared" si="28"/>
        <v>4</v>
      </c>
      <c r="H35" s="42">
        <f t="shared" si="28"/>
        <v>64</v>
      </c>
      <c r="I35" s="42">
        <f t="shared" si="28"/>
        <v>5</v>
      </c>
      <c r="J35" s="42">
        <f t="shared" si="28"/>
        <v>0</v>
      </c>
      <c r="K35" s="43">
        <f t="shared" si="28"/>
        <v>59</v>
      </c>
      <c r="L35" s="40">
        <f t="shared" si="15"/>
        <v>7.2</v>
      </c>
      <c r="M35" s="41">
        <f t="shared" si="16"/>
        <v>51.4</v>
      </c>
      <c r="N35" s="41">
        <f t="shared" si="17"/>
        <v>47.4</v>
      </c>
      <c r="P35" s="60" t="s">
        <v>75</v>
      </c>
      <c r="Q35" s="44">
        <f>SUM(Q78,Q85:Q87)</f>
        <v>124539</v>
      </c>
    </row>
    <row r="36" spans="1:17" ht="13.5">
      <c r="A36" s="37" t="s">
        <v>79</v>
      </c>
      <c r="B36" s="42">
        <f aca="true" t="shared" si="29" ref="B36:K36">SUM(B46,B57,B77)</f>
        <v>13</v>
      </c>
      <c r="C36" s="42">
        <f t="shared" si="29"/>
        <v>3</v>
      </c>
      <c r="D36" s="42">
        <f t="shared" si="29"/>
        <v>10</v>
      </c>
      <c r="E36" s="42">
        <f t="shared" si="29"/>
        <v>5</v>
      </c>
      <c r="F36" s="42">
        <f t="shared" si="29"/>
        <v>0</v>
      </c>
      <c r="G36" s="42">
        <f t="shared" si="29"/>
        <v>5</v>
      </c>
      <c r="H36" s="42">
        <f t="shared" si="29"/>
        <v>109</v>
      </c>
      <c r="I36" s="42">
        <f t="shared" si="29"/>
        <v>16</v>
      </c>
      <c r="J36" s="42">
        <f t="shared" si="29"/>
        <v>2</v>
      </c>
      <c r="K36" s="43">
        <f t="shared" si="29"/>
        <v>99</v>
      </c>
      <c r="L36" s="40">
        <f t="shared" si="15"/>
        <v>7.1</v>
      </c>
      <c r="M36" s="41">
        <f t="shared" si="16"/>
        <v>59.2</v>
      </c>
      <c r="N36" s="41">
        <f t="shared" si="17"/>
        <v>53.8</v>
      </c>
      <c r="P36" s="60" t="s">
        <v>79</v>
      </c>
      <c r="Q36" s="44">
        <f>SUM(Q46,Q57,Q77)</f>
        <v>184142</v>
      </c>
    </row>
    <row r="37" spans="1:17" ht="13.5">
      <c r="A37" s="37" t="s">
        <v>82</v>
      </c>
      <c r="B37" s="42">
        <f aca="true" t="shared" si="30" ref="B37:K37">SUM(B56,B79,B88:B91)</f>
        <v>8</v>
      </c>
      <c r="C37" s="42">
        <f t="shared" si="30"/>
        <v>0</v>
      </c>
      <c r="D37" s="42">
        <f t="shared" si="30"/>
        <v>8</v>
      </c>
      <c r="E37" s="42">
        <f t="shared" si="30"/>
        <v>6</v>
      </c>
      <c r="F37" s="42">
        <f t="shared" si="30"/>
        <v>0</v>
      </c>
      <c r="G37" s="42">
        <f t="shared" si="30"/>
        <v>4</v>
      </c>
      <c r="H37" s="42">
        <f t="shared" si="30"/>
        <v>127</v>
      </c>
      <c r="I37" s="42">
        <f t="shared" si="30"/>
        <v>7</v>
      </c>
      <c r="J37" s="42">
        <f t="shared" si="30"/>
        <v>1</v>
      </c>
      <c r="K37" s="43">
        <f t="shared" si="30"/>
        <v>100</v>
      </c>
      <c r="L37" s="40">
        <f t="shared" si="15"/>
        <v>3.6</v>
      </c>
      <c r="M37" s="41">
        <f t="shared" si="16"/>
        <v>57.3</v>
      </c>
      <c r="N37" s="41">
        <f t="shared" si="17"/>
        <v>45.1</v>
      </c>
      <c r="P37" s="60" t="s">
        <v>82</v>
      </c>
      <c r="Q37" s="44">
        <f>SUM(Q56,Q79,Q88:Q91)</f>
        <v>221737</v>
      </c>
    </row>
    <row r="38" spans="1:17" ht="13.5">
      <c r="A38" s="37" t="s">
        <v>87</v>
      </c>
      <c r="B38" s="42">
        <f aca="true" t="shared" si="31" ref="B38:K38">SUM(B49,B65,B76,B100)</f>
        <v>16</v>
      </c>
      <c r="C38" s="42">
        <f t="shared" si="31"/>
        <v>2</v>
      </c>
      <c r="D38" s="42">
        <f t="shared" si="31"/>
        <v>14</v>
      </c>
      <c r="E38" s="42">
        <f t="shared" si="31"/>
        <v>9</v>
      </c>
      <c r="F38" s="42">
        <f t="shared" si="31"/>
        <v>2</v>
      </c>
      <c r="G38" s="42">
        <f t="shared" si="31"/>
        <v>7</v>
      </c>
      <c r="H38" s="42">
        <f t="shared" si="31"/>
        <v>87</v>
      </c>
      <c r="I38" s="42">
        <f t="shared" si="31"/>
        <v>17</v>
      </c>
      <c r="J38" s="42">
        <f t="shared" si="31"/>
        <v>1</v>
      </c>
      <c r="K38" s="43">
        <f t="shared" si="31"/>
        <v>68</v>
      </c>
      <c r="L38" s="40">
        <f t="shared" si="15"/>
        <v>11.5</v>
      </c>
      <c r="M38" s="41">
        <f t="shared" si="16"/>
        <v>62.7</v>
      </c>
      <c r="N38" s="41">
        <f t="shared" si="17"/>
        <v>49</v>
      </c>
      <c r="P38" s="60" t="s">
        <v>87</v>
      </c>
      <c r="Q38" s="44">
        <f>SUM(Q49,Q65,Q76,Q100)</f>
        <v>138835</v>
      </c>
    </row>
    <row r="39" spans="1:17" ht="13.5">
      <c r="A39" s="37" t="s">
        <v>107</v>
      </c>
      <c r="B39" s="42"/>
      <c r="C39" s="42"/>
      <c r="D39" s="42"/>
      <c r="E39" s="42"/>
      <c r="F39" s="42"/>
      <c r="G39" s="42"/>
      <c r="H39" s="42"/>
      <c r="I39" s="42"/>
      <c r="J39" s="43"/>
      <c r="K39" s="43"/>
      <c r="L39" s="40"/>
      <c r="M39" s="41"/>
      <c r="N39" s="31"/>
      <c r="P39" s="60"/>
      <c r="Q39" s="44"/>
    </row>
    <row r="40" spans="1:17" ht="13.5">
      <c r="A40" s="37" t="s">
        <v>28</v>
      </c>
      <c r="B40" s="42">
        <v>18</v>
      </c>
      <c r="C40" s="42">
        <v>3</v>
      </c>
      <c r="D40" s="42">
        <v>15</v>
      </c>
      <c r="E40" s="42">
        <v>5</v>
      </c>
      <c r="F40" s="42" t="s">
        <v>94</v>
      </c>
      <c r="G40" s="42">
        <v>6</v>
      </c>
      <c r="H40" s="42">
        <v>181</v>
      </c>
      <c r="I40" s="42">
        <v>14</v>
      </c>
      <c r="J40" s="43" t="s">
        <v>94</v>
      </c>
      <c r="K40" s="43">
        <v>158</v>
      </c>
      <c r="L40" s="40">
        <f>IF(B40="-",0,ROUND(B40/Q40*100000,1))</f>
        <v>9.5</v>
      </c>
      <c r="M40" s="41">
        <f>ROUND(H40/Q40*100000,1)</f>
        <v>95.1</v>
      </c>
      <c r="N40" s="41">
        <f>ROUND(K40/Q40*100000,1)</f>
        <v>83</v>
      </c>
      <c r="P40" s="60" t="s">
        <v>28</v>
      </c>
      <c r="Q40" s="57">
        <v>190411</v>
      </c>
    </row>
    <row r="41" spans="1:17" ht="13.5">
      <c r="A41" s="37" t="s">
        <v>116</v>
      </c>
      <c r="B41" s="42">
        <v>4</v>
      </c>
      <c r="C41" s="42" t="s">
        <v>94</v>
      </c>
      <c r="D41" s="42">
        <v>4</v>
      </c>
      <c r="E41" s="42">
        <v>2</v>
      </c>
      <c r="F41" s="42" t="s">
        <v>94</v>
      </c>
      <c r="G41" s="42">
        <v>3</v>
      </c>
      <c r="H41" s="42">
        <v>92</v>
      </c>
      <c r="I41" s="42">
        <v>12</v>
      </c>
      <c r="J41" s="43" t="s">
        <v>94</v>
      </c>
      <c r="K41" s="43">
        <v>86</v>
      </c>
      <c r="L41" s="40">
        <f aca="true" t="shared" si="32" ref="L41:L100">IF(B41="-",0,ROUND(B41/Q41*100000,1))</f>
        <v>2.2</v>
      </c>
      <c r="M41" s="41">
        <f aca="true" t="shared" si="33" ref="M41:M100">ROUND(H41/Q41*100000,1)</f>
        <v>50.9</v>
      </c>
      <c r="N41" s="41">
        <f aca="true" t="shared" si="34" ref="N41:N100">ROUND(K41/Q41*100000,1)</f>
        <v>47.6</v>
      </c>
      <c r="P41" s="60" t="s">
        <v>29</v>
      </c>
      <c r="Q41" s="57">
        <v>180795</v>
      </c>
    </row>
    <row r="42" spans="1:17" ht="13.5">
      <c r="A42" s="37" t="s">
        <v>117</v>
      </c>
      <c r="B42" s="42">
        <v>6</v>
      </c>
      <c r="C42" s="42" t="s">
        <v>94</v>
      </c>
      <c r="D42" s="42">
        <v>6</v>
      </c>
      <c r="E42" s="42">
        <v>2</v>
      </c>
      <c r="F42" s="42" t="s">
        <v>94</v>
      </c>
      <c r="G42" s="42">
        <v>3</v>
      </c>
      <c r="H42" s="42">
        <v>93</v>
      </c>
      <c r="I42" s="42">
        <v>10</v>
      </c>
      <c r="J42" s="43" t="s">
        <v>94</v>
      </c>
      <c r="K42" s="43">
        <v>90</v>
      </c>
      <c r="L42" s="40">
        <f t="shared" si="32"/>
        <v>4</v>
      </c>
      <c r="M42" s="41">
        <f t="shared" si="33"/>
        <v>61.3</v>
      </c>
      <c r="N42" s="41">
        <f t="shared" si="34"/>
        <v>59.3</v>
      </c>
      <c r="P42" s="60" t="s">
        <v>30</v>
      </c>
      <c r="Q42" s="57">
        <v>151794</v>
      </c>
    </row>
    <row r="43" spans="1:17" ht="13.5">
      <c r="A43" s="37" t="s">
        <v>118</v>
      </c>
      <c r="B43" s="42">
        <v>6</v>
      </c>
      <c r="C43" s="42">
        <v>1</v>
      </c>
      <c r="D43" s="42">
        <v>5</v>
      </c>
      <c r="E43" s="42">
        <v>3</v>
      </c>
      <c r="F43" s="42" t="s">
        <v>94</v>
      </c>
      <c r="G43" s="42">
        <v>4</v>
      </c>
      <c r="H43" s="42">
        <v>95</v>
      </c>
      <c r="I43" s="42">
        <v>13</v>
      </c>
      <c r="J43" s="43" t="s">
        <v>94</v>
      </c>
      <c r="K43" s="43">
        <v>67</v>
      </c>
      <c r="L43" s="40">
        <f t="shared" si="32"/>
        <v>4</v>
      </c>
      <c r="M43" s="41">
        <f t="shared" si="33"/>
        <v>63.5</v>
      </c>
      <c r="N43" s="41">
        <f t="shared" si="34"/>
        <v>44.8</v>
      </c>
      <c r="P43" s="60" t="s">
        <v>31</v>
      </c>
      <c r="Q43" s="57">
        <v>149675</v>
      </c>
    </row>
    <row r="44" spans="1:17" ht="13.5">
      <c r="A44" s="37" t="s">
        <v>119</v>
      </c>
      <c r="B44" s="42">
        <v>5</v>
      </c>
      <c r="C44" s="42">
        <v>1</v>
      </c>
      <c r="D44" s="42">
        <v>4</v>
      </c>
      <c r="E44" s="42">
        <v>2</v>
      </c>
      <c r="F44" s="42">
        <v>1</v>
      </c>
      <c r="G44" s="42" t="s">
        <v>94</v>
      </c>
      <c r="H44" s="42">
        <v>87</v>
      </c>
      <c r="I44" s="42">
        <v>9</v>
      </c>
      <c r="J44" s="43">
        <v>1</v>
      </c>
      <c r="K44" s="43">
        <v>58</v>
      </c>
      <c r="L44" s="40">
        <f t="shared" si="32"/>
        <v>4.3</v>
      </c>
      <c r="M44" s="41">
        <f t="shared" si="33"/>
        <v>74.7</v>
      </c>
      <c r="N44" s="41">
        <f t="shared" si="34"/>
        <v>49.8</v>
      </c>
      <c r="P44" s="60" t="s">
        <v>32</v>
      </c>
      <c r="Q44" s="57">
        <v>116435</v>
      </c>
    </row>
    <row r="45" spans="1:17" ht="13.5">
      <c r="A45" s="37" t="s">
        <v>120</v>
      </c>
      <c r="B45" s="42">
        <v>7</v>
      </c>
      <c r="C45" s="42">
        <v>1</v>
      </c>
      <c r="D45" s="42">
        <v>6</v>
      </c>
      <c r="E45" s="42">
        <v>1</v>
      </c>
      <c r="F45" s="42" t="s">
        <v>94</v>
      </c>
      <c r="G45" s="42">
        <v>4</v>
      </c>
      <c r="H45" s="42">
        <v>98</v>
      </c>
      <c r="I45" s="42">
        <v>5</v>
      </c>
      <c r="J45" s="43">
        <v>1</v>
      </c>
      <c r="K45" s="43">
        <v>71</v>
      </c>
      <c r="L45" s="40">
        <f t="shared" si="32"/>
        <v>4.7</v>
      </c>
      <c r="M45" s="41">
        <f t="shared" si="33"/>
        <v>66.2</v>
      </c>
      <c r="N45" s="41">
        <f t="shared" si="34"/>
        <v>48</v>
      </c>
      <c r="P45" s="60" t="s">
        <v>33</v>
      </c>
      <c r="Q45" s="57">
        <v>147931</v>
      </c>
    </row>
    <row r="46" spans="1:17" ht="13.5">
      <c r="A46" s="37" t="s">
        <v>80</v>
      </c>
      <c r="B46" s="42">
        <v>5</v>
      </c>
      <c r="C46" s="42" t="s">
        <v>94</v>
      </c>
      <c r="D46" s="42">
        <v>5</v>
      </c>
      <c r="E46" s="42">
        <v>3</v>
      </c>
      <c r="F46" s="42" t="s">
        <v>94</v>
      </c>
      <c r="G46" s="42">
        <v>3</v>
      </c>
      <c r="H46" s="42">
        <v>44</v>
      </c>
      <c r="I46" s="42">
        <v>5</v>
      </c>
      <c r="J46" s="43" t="s">
        <v>94</v>
      </c>
      <c r="K46" s="43">
        <v>41</v>
      </c>
      <c r="L46" s="40">
        <f t="shared" si="32"/>
        <v>6.9</v>
      </c>
      <c r="M46" s="41">
        <f t="shared" si="33"/>
        <v>60.5</v>
      </c>
      <c r="N46" s="41">
        <f t="shared" si="34"/>
        <v>56.4</v>
      </c>
      <c r="P46" s="60" t="s">
        <v>80</v>
      </c>
      <c r="Q46" s="57">
        <v>72700</v>
      </c>
    </row>
    <row r="47" spans="1:17" ht="13.5">
      <c r="A47" s="37" t="s">
        <v>35</v>
      </c>
      <c r="B47" s="42">
        <v>15</v>
      </c>
      <c r="C47" s="42">
        <v>2</v>
      </c>
      <c r="D47" s="42">
        <v>13</v>
      </c>
      <c r="E47" s="42">
        <v>7</v>
      </c>
      <c r="F47" s="42" t="s">
        <v>94</v>
      </c>
      <c r="G47" s="42">
        <v>8</v>
      </c>
      <c r="H47" s="42">
        <v>304</v>
      </c>
      <c r="I47" s="42">
        <v>21</v>
      </c>
      <c r="J47" s="43">
        <v>1</v>
      </c>
      <c r="K47" s="43">
        <v>262</v>
      </c>
      <c r="L47" s="40">
        <f t="shared" si="32"/>
        <v>3.2</v>
      </c>
      <c r="M47" s="41">
        <f t="shared" si="33"/>
        <v>64.7</v>
      </c>
      <c r="N47" s="41">
        <f t="shared" si="34"/>
        <v>55.7</v>
      </c>
      <c r="P47" s="60" t="s">
        <v>35</v>
      </c>
      <c r="Q47" s="57">
        <v>470074</v>
      </c>
    </row>
    <row r="48" spans="1:17" ht="13.5">
      <c r="A48" s="37" t="s">
        <v>66</v>
      </c>
      <c r="B48" s="42">
        <v>22</v>
      </c>
      <c r="C48" s="42">
        <v>4</v>
      </c>
      <c r="D48" s="42">
        <v>18</v>
      </c>
      <c r="E48" s="42">
        <v>5</v>
      </c>
      <c r="F48" s="42" t="s">
        <v>94</v>
      </c>
      <c r="G48" s="42">
        <v>6</v>
      </c>
      <c r="H48" s="42">
        <v>355</v>
      </c>
      <c r="I48" s="42">
        <v>19</v>
      </c>
      <c r="J48" s="43" t="s">
        <v>94</v>
      </c>
      <c r="K48" s="43">
        <v>301</v>
      </c>
      <c r="L48" s="40">
        <f t="shared" si="32"/>
        <v>3.8</v>
      </c>
      <c r="M48" s="41">
        <f t="shared" si="33"/>
        <v>60.8</v>
      </c>
      <c r="N48" s="41">
        <f t="shared" si="34"/>
        <v>51.5</v>
      </c>
      <c r="P48" s="60" t="s">
        <v>66</v>
      </c>
      <c r="Q48" s="57">
        <v>584215</v>
      </c>
    </row>
    <row r="49" spans="1:17" ht="13.5">
      <c r="A49" s="37" t="s">
        <v>88</v>
      </c>
      <c r="B49" s="42">
        <v>5</v>
      </c>
      <c r="C49" s="42">
        <v>1</v>
      </c>
      <c r="D49" s="42">
        <v>4</v>
      </c>
      <c r="E49" s="42">
        <v>3</v>
      </c>
      <c r="F49" s="42">
        <v>1</v>
      </c>
      <c r="G49" s="42">
        <v>2</v>
      </c>
      <c r="H49" s="42">
        <v>43</v>
      </c>
      <c r="I49" s="42">
        <v>9</v>
      </c>
      <c r="J49" s="43" t="s">
        <v>94</v>
      </c>
      <c r="K49" s="43">
        <v>29</v>
      </c>
      <c r="L49" s="40">
        <f t="shared" si="32"/>
        <v>10</v>
      </c>
      <c r="M49" s="41">
        <f t="shared" si="33"/>
        <v>86.1</v>
      </c>
      <c r="N49" s="41">
        <f t="shared" si="34"/>
        <v>58.1</v>
      </c>
      <c r="P49" s="60" t="s">
        <v>88</v>
      </c>
      <c r="Q49" s="57">
        <v>49956</v>
      </c>
    </row>
    <row r="50" spans="1:17" ht="13.5">
      <c r="A50" s="37" t="s">
        <v>62</v>
      </c>
      <c r="B50" s="42">
        <v>10</v>
      </c>
      <c r="C50" s="42">
        <v>1</v>
      </c>
      <c r="D50" s="42">
        <v>9</v>
      </c>
      <c r="E50" s="42">
        <v>4</v>
      </c>
      <c r="F50" s="42" t="s">
        <v>94</v>
      </c>
      <c r="G50" s="42">
        <v>5</v>
      </c>
      <c r="H50" s="42">
        <v>76</v>
      </c>
      <c r="I50" s="42">
        <v>12</v>
      </c>
      <c r="J50" s="43" t="s">
        <v>94</v>
      </c>
      <c r="K50" s="43">
        <v>65</v>
      </c>
      <c r="L50" s="40">
        <f t="shared" si="32"/>
        <v>8.1</v>
      </c>
      <c r="M50" s="41">
        <f t="shared" si="33"/>
        <v>61.5</v>
      </c>
      <c r="N50" s="41">
        <f t="shared" si="34"/>
        <v>52.6</v>
      </c>
      <c r="P50" s="60" t="s">
        <v>62</v>
      </c>
      <c r="Q50" s="57">
        <v>123637</v>
      </c>
    </row>
    <row r="51" spans="1:17" ht="13.5">
      <c r="A51" s="37" t="s">
        <v>38</v>
      </c>
      <c r="B51" s="42">
        <v>20</v>
      </c>
      <c r="C51" s="42">
        <v>1</v>
      </c>
      <c r="D51" s="42">
        <v>19</v>
      </c>
      <c r="E51" s="42">
        <v>5</v>
      </c>
      <c r="F51" s="42" t="s">
        <v>94</v>
      </c>
      <c r="G51" s="42">
        <v>9</v>
      </c>
      <c r="H51" s="45">
        <v>290</v>
      </c>
      <c r="I51" s="38">
        <v>17</v>
      </c>
      <c r="J51" s="46">
        <v>4</v>
      </c>
      <c r="K51" s="45">
        <v>252</v>
      </c>
      <c r="L51" s="40">
        <f t="shared" si="32"/>
        <v>4.2</v>
      </c>
      <c r="M51" s="41">
        <f t="shared" si="33"/>
        <v>60.8</v>
      </c>
      <c r="N51" s="41">
        <f t="shared" si="34"/>
        <v>52.9</v>
      </c>
      <c r="P51" s="60" t="s">
        <v>38</v>
      </c>
      <c r="Q51" s="57">
        <v>476792</v>
      </c>
    </row>
    <row r="52" spans="1:17" ht="13.5">
      <c r="A52" s="37" t="s">
        <v>40</v>
      </c>
      <c r="B52" s="42">
        <v>9</v>
      </c>
      <c r="C52" s="42">
        <v>3</v>
      </c>
      <c r="D52" s="42">
        <v>6</v>
      </c>
      <c r="E52" s="42">
        <v>2</v>
      </c>
      <c r="F52" s="42" t="s">
        <v>94</v>
      </c>
      <c r="G52" s="42">
        <v>3</v>
      </c>
      <c r="H52" s="42">
        <v>78</v>
      </c>
      <c r="I52" s="42">
        <v>8</v>
      </c>
      <c r="J52" s="43" t="s">
        <v>94</v>
      </c>
      <c r="K52" s="43">
        <v>69</v>
      </c>
      <c r="L52" s="40">
        <f t="shared" si="32"/>
        <v>5.9</v>
      </c>
      <c r="M52" s="41">
        <f t="shared" si="33"/>
        <v>51</v>
      </c>
      <c r="N52" s="41">
        <f t="shared" si="34"/>
        <v>45.1</v>
      </c>
      <c r="P52" s="60" t="s">
        <v>40</v>
      </c>
      <c r="Q52" s="57">
        <v>153088</v>
      </c>
    </row>
    <row r="53" spans="1:17" ht="13.5">
      <c r="A53" s="37" t="s">
        <v>50</v>
      </c>
      <c r="B53" s="42">
        <v>9</v>
      </c>
      <c r="C53" s="42">
        <v>1</v>
      </c>
      <c r="D53" s="42">
        <v>8</v>
      </c>
      <c r="E53" s="42">
        <v>5</v>
      </c>
      <c r="F53" s="42" t="s">
        <v>94</v>
      </c>
      <c r="G53" s="42">
        <v>6</v>
      </c>
      <c r="H53" s="42">
        <v>67</v>
      </c>
      <c r="I53" s="42">
        <v>7</v>
      </c>
      <c r="J53" s="43" t="s">
        <v>94</v>
      </c>
      <c r="K53" s="43">
        <v>56</v>
      </c>
      <c r="L53" s="40">
        <f t="shared" si="32"/>
        <v>9.7</v>
      </c>
      <c r="M53" s="41">
        <f t="shared" si="33"/>
        <v>72.1</v>
      </c>
      <c r="N53" s="41">
        <f t="shared" si="34"/>
        <v>60.2</v>
      </c>
      <c r="P53" s="60" t="s">
        <v>50</v>
      </c>
      <c r="Q53" s="57">
        <v>92975</v>
      </c>
    </row>
    <row r="54" spans="1:17" ht="13.5">
      <c r="A54" s="37" t="s">
        <v>41</v>
      </c>
      <c r="B54" s="42">
        <v>4</v>
      </c>
      <c r="C54" s="42">
        <v>1</v>
      </c>
      <c r="D54" s="42">
        <v>3</v>
      </c>
      <c r="E54" s="42">
        <v>2</v>
      </c>
      <c r="F54" s="42">
        <v>1</v>
      </c>
      <c r="G54" s="42">
        <v>2</v>
      </c>
      <c r="H54" s="42">
        <v>89</v>
      </c>
      <c r="I54" s="42">
        <v>8</v>
      </c>
      <c r="J54" s="43">
        <v>1</v>
      </c>
      <c r="K54" s="43">
        <v>68</v>
      </c>
      <c r="L54" s="40">
        <f t="shared" si="32"/>
        <v>3.2</v>
      </c>
      <c r="M54" s="41">
        <f t="shared" si="33"/>
        <v>71.6</v>
      </c>
      <c r="N54" s="41">
        <f t="shared" si="34"/>
        <v>54.7</v>
      </c>
      <c r="P54" s="60" t="s">
        <v>41</v>
      </c>
      <c r="Q54" s="57">
        <v>124328</v>
      </c>
    </row>
    <row r="55" spans="1:17" ht="13.5">
      <c r="A55" s="37" t="s">
        <v>42</v>
      </c>
      <c r="B55" s="42">
        <v>6</v>
      </c>
      <c r="C55" s="42" t="s">
        <v>94</v>
      </c>
      <c r="D55" s="42">
        <v>6</v>
      </c>
      <c r="E55" s="42">
        <v>1</v>
      </c>
      <c r="F55" s="42" t="s">
        <v>94</v>
      </c>
      <c r="G55" s="42">
        <v>4</v>
      </c>
      <c r="H55" s="42">
        <v>106</v>
      </c>
      <c r="I55" s="42">
        <v>11</v>
      </c>
      <c r="J55" s="43" t="s">
        <v>94</v>
      </c>
      <c r="K55" s="43">
        <v>87</v>
      </c>
      <c r="L55" s="40">
        <f t="shared" si="32"/>
        <v>3.5</v>
      </c>
      <c r="M55" s="41">
        <f t="shared" si="33"/>
        <v>61.9</v>
      </c>
      <c r="N55" s="41">
        <f t="shared" si="34"/>
        <v>50.8</v>
      </c>
      <c r="P55" s="60" t="s">
        <v>42</v>
      </c>
      <c r="Q55" s="57">
        <v>171343</v>
      </c>
    </row>
    <row r="56" spans="1:17" ht="13.5">
      <c r="A56" s="37" t="s">
        <v>83</v>
      </c>
      <c r="B56" s="42">
        <v>3</v>
      </c>
      <c r="C56" s="42" t="s">
        <v>94</v>
      </c>
      <c r="D56" s="42">
        <v>3</v>
      </c>
      <c r="E56" s="42">
        <v>2</v>
      </c>
      <c r="F56" s="42" t="s">
        <v>94</v>
      </c>
      <c r="G56" s="42">
        <v>1</v>
      </c>
      <c r="H56" s="42">
        <v>38</v>
      </c>
      <c r="I56" s="42">
        <v>5</v>
      </c>
      <c r="J56" s="43">
        <v>1</v>
      </c>
      <c r="K56" s="43">
        <v>30</v>
      </c>
      <c r="L56" s="40">
        <f t="shared" si="32"/>
        <v>4.9</v>
      </c>
      <c r="M56" s="41">
        <f t="shared" si="33"/>
        <v>61.6</v>
      </c>
      <c r="N56" s="41">
        <f t="shared" si="34"/>
        <v>48.6</v>
      </c>
      <c r="P56" s="60" t="s">
        <v>83</v>
      </c>
      <c r="Q56" s="57">
        <v>61733</v>
      </c>
    </row>
    <row r="57" spans="1:17" ht="13.5">
      <c r="A57" s="37" t="s">
        <v>81</v>
      </c>
      <c r="B57" s="42">
        <v>5</v>
      </c>
      <c r="C57" s="42">
        <v>2</v>
      </c>
      <c r="D57" s="42">
        <v>3</v>
      </c>
      <c r="E57" s="42">
        <v>1</v>
      </c>
      <c r="F57" s="42" t="s">
        <v>94</v>
      </c>
      <c r="G57" s="42">
        <v>1</v>
      </c>
      <c r="H57" s="42">
        <v>33</v>
      </c>
      <c r="I57" s="42">
        <v>3</v>
      </c>
      <c r="J57" s="43">
        <v>1</v>
      </c>
      <c r="K57" s="43">
        <v>38</v>
      </c>
      <c r="L57" s="40">
        <f t="shared" si="32"/>
        <v>7.1</v>
      </c>
      <c r="M57" s="41">
        <f t="shared" si="33"/>
        <v>47.1</v>
      </c>
      <c r="N57" s="41">
        <f t="shared" si="34"/>
        <v>54.2</v>
      </c>
      <c r="P57" s="60" t="s">
        <v>81</v>
      </c>
      <c r="Q57" s="57">
        <v>70063</v>
      </c>
    </row>
    <row r="58" spans="1:17" ht="13.5">
      <c r="A58" s="37" t="s">
        <v>73</v>
      </c>
      <c r="B58" s="42">
        <v>7</v>
      </c>
      <c r="C58" s="42">
        <v>1</v>
      </c>
      <c r="D58" s="42">
        <v>6</v>
      </c>
      <c r="E58" s="42">
        <v>1</v>
      </c>
      <c r="F58" s="42" t="s">
        <v>94</v>
      </c>
      <c r="G58" s="42">
        <v>4</v>
      </c>
      <c r="H58" s="42">
        <v>95</v>
      </c>
      <c r="I58" s="42">
        <v>4</v>
      </c>
      <c r="J58" s="43" t="s">
        <v>94</v>
      </c>
      <c r="K58" s="43">
        <v>90</v>
      </c>
      <c r="L58" s="40">
        <f t="shared" si="32"/>
        <v>4.4</v>
      </c>
      <c r="M58" s="41">
        <f t="shared" si="33"/>
        <v>59.5</v>
      </c>
      <c r="N58" s="41">
        <f t="shared" si="34"/>
        <v>56.4</v>
      </c>
      <c r="P58" s="60" t="s">
        <v>73</v>
      </c>
      <c r="Q58" s="57">
        <v>159685</v>
      </c>
    </row>
    <row r="59" spans="1:17" ht="13.5">
      <c r="A59" s="37" t="s">
        <v>69</v>
      </c>
      <c r="B59" s="42">
        <v>17</v>
      </c>
      <c r="C59" s="42">
        <v>2</v>
      </c>
      <c r="D59" s="42">
        <v>15</v>
      </c>
      <c r="E59" s="42">
        <v>8</v>
      </c>
      <c r="F59" s="42" t="s">
        <v>94</v>
      </c>
      <c r="G59" s="42">
        <v>8</v>
      </c>
      <c r="H59" s="42">
        <v>241</v>
      </c>
      <c r="I59" s="42">
        <v>17</v>
      </c>
      <c r="J59" s="43" t="s">
        <v>94</v>
      </c>
      <c r="K59" s="43">
        <v>203</v>
      </c>
      <c r="L59" s="40">
        <f t="shared" si="32"/>
        <v>4.4</v>
      </c>
      <c r="M59" s="41">
        <f t="shared" si="33"/>
        <v>62.1</v>
      </c>
      <c r="N59" s="41">
        <f t="shared" si="34"/>
        <v>52.3</v>
      </c>
      <c r="P59" s="60" t="s">
        <v>69</v>
      </c>
      <c r="Q59" s="57">
        <v>388350</v>
      </c>
    </row>
    <row r="60" spans="1:17" ht="13.5">
      <c r="A60" s="37" t="s">
        <v>57</v>
      </c>
      <c r="B60" s="42">
        <v>1</v>
      </c>
      <c r="C60" s="42" t="s">
        <v>94</v>
      </c>
      <c r="D60" s="42">
        <v>1</v>
      </c>
      <c r="E60" s="42">
        <v>1</v>
      </c>
      <c r="F60" s="42" t="s">
        <v>94</v>
      </c>
      <c r="G60" s="42">
        <v>1</v>
      </c>
      <c r="H60" s="42">
        <v>11</v>
      </c>
      <c r="I60" s="42">
        <v>2</v>
      </c>
      <c r="J60" s="43" t="s">
        <v>94</v>
      </c>
      <c r="K60" s="43">
        <v>7</v>
      </c>
      <c r="L60" s="40">
        <f t="shared" si="32"/>
        <v>4.6</v>
      </c>
      <c r="M60" s="41">
        <f t="shared" si="33"/>
        <v>51.1</v>
      </c>
      <c r="N60" s="41">
        <f t="shared" si="34"/>
        <v>32.5</v>
      </c>
      <c r="P60" s="60" t="s">
        <v>57</v>
      </c>
      <c r="Q60" s="57">
        <v>21540</v>
      </c>
    </row>
    <row r="61" spans="1:17" ht="13.5">
      <c r="A61" s="37" t="s">
        <v>61</v>
      </c>
      <c r="B61" s="42">
        <v>14</v>
      </c>
      <c r="C61" s="42">
        <v>2</v>
      </c>
      <c r="D61" s="42">
        <v>12</v>
      </c>
      <c r="E61" s="42">
        <v>5</v>
      </c>
      <c r="F61" s="42">
        <v>1</v>
      </c>
      <c r="G61" s="42">
        <v>7</v>
      </c>
      <c r="H61" s="42">
        <v>165</v>
      </c>
      <c r="I61" s="42">
        <v>19</v>
      </c>
      <c r="J61" s="43">
        <v>3</v>
      </c>
      <c r="K61" s="47">
        <v>114</v>
      </c>
      <c r="L61" s="40">
        <f t="shared" si="32"/>
        <v>5</v>
      </c>
      <c r="M61" s="41">
        <f t="shared" si="33"/>
        <v>59.1</v>
      </c>
      <c r="N61" s="41">
        <f t="shared" si="34"/>
        <v>40.8</v>
      </c>
      <c r="P61" s="60" t="s">
        <v>61</v>
      </c>
      <c r="Q61" s="57">
        <v>279340</v>
      </c>
    </row>
    <row r="62" spans="1:17" s="48" customFormat="1" ht="13.5">
      <c r="A62" s="37" t="s">
        <v>70</v>
      </c>
      <c r="B62" s="42">
        <v>5</v>
      </c>
      <c r="C62" s="42" t="s">
        <v>94</v>
      </c>
      <c r="D62" s="42">
        <v>5</v>
      </c>
      <c r="E62" s="42">
        <v>3</v>
      </c>
      <c r="F62" s="42" t="s">
        <v>94</v>
      </c>
      <c r="G62" s="42">
        <v>3</v>
      </c>
      <c r="H62" s="42">
        <v>73</v>
      </c>
      <c r="I62" s="42">
        <v>7</v>
      </c>
      <c r="J62" s="43" t="s">
        <v>94</v>
      </c>
      <c r="K62" s="43">
        <v>71</v>
      </c>
      <c r="L62" s="40">
        <f t="shared" si="32"/>
        <v>3.2</v>
      </c>
      <c r="M62" s="41">
        <f t="shared" si="33"/>
        <v>46.8</v>
      </c>
      <c r="N62" s="41">
        <f t="shared" si="34"/>
        <v>45.5</v>
      </c>
      <c r="P62" s="60" t="s">
        <v>70</v>
      </c>
      <c r="Q62" s="57">
        <v>155876</v>
      </c>
    </row>
    <row r="63" spans="1:17" s="48" customFormat="1" ht="13.5">
      <c r="A63" s="37" t="s">
        <v>74</v>
      </c>
      <c r="B63" s="42">
        <v>11</v>
      </c>
      <c r="C63" s="42">
        <v>4</v>
      </c>
      <c r="D63" s="42">
        <v>7</v>
      </c>
      <c r="E63" s="42">
        <v>5</v>
      </c>
      <c r="F63" s="42" t="s">
        <v>94</v>
      </c>
      <c r="G63" s="42">
        <v>3</v>
      </c>
      <c r="H63" s="42">
        <v>130</v>
      </c>
      <c r="I63" s="42">
        <v>13</v>
      </c>
      <c r="J63" s="43">
        <v>1</v>
      </c>
      <c r="K63" s="43">
        <v>110</v>
      </c>
      <c r="L63" s="40">
        <f t="shared" si="32"/>
        <v>6</v>
      </c>
      <c r="M63" s="41">
        <f t="shared" si="33"/>
        <v>70.5</v>
      </c>
      <c r="N63" s="41">
        <f t="shared" si="34"/>
        <v>59.7</v>
      </c>
      <c r="P63" s="60" t="s">
        <v>74</v>
      </c>
      <c r="Q63" s="57">
        <v>184355</v>
      </c>
    </row>
    <row r="64" spans="1:17" ht="13.5">
      <c r="A64" s="37" t="s">
        <v>71</v>
      </c>
      <c r="B64" s="42">
        <v>6</v>
      </c>
      <c r="C64" s="42" t="s">
        <v>94</v>
      </c>
      <c r="D64" s="42">
        <v>6</v>
      </c>
      <c r="E64" s="42">
        <v>3</v>
      </c>
      <c r="F64" s="42" t="s">
        <v>94</v>
      </c>
      <c r="G64" s="42">
        <v>4</v>
      </c>
      <c r="H64" s="42">
        <v>74</v>
      </c>
      <c r="I64" s="42">
        <v>4</v>
      </c>
      <c r="J64" s="43">
        <v>1</v>
      </c>
      <c r="K64" s="43">
        <v>70</v>
      </c>
      <c r="L64" s="40">
        <f t="shared" si="32"/>
        <v>4.5</v>
      </c>
      <c r="M64" s="41">
        <f t="shared" si="33"/>
        <v>55.4</v>
      </c>
      <c r="N64" s="41">
        <f t="shared" si="34"/>
        <v>52.4</v>
      </c>
      <c r="P64" s="60" t="s">
        <v>71</v>
      </c>
      <c r="Q64" s="57">
        <v>133507</v>
      </c>
    </row>
    <row r="65" spans="1:17" ht="13.5">
      <c r="A65" s="37" t="s">
        <v>89</v>
      </c>
      <c r="B65" s="42">
        <v>7</v>
      </c>
      <c r="C65" s="42">
        <v>1</v>
      </c>
      <c r="D65" s="42">
        <v>6</v>
      </c>
      <c r="E65" s="42">
        <v>4</v>
      </c>
      <c r="F65" s="42">
        <v>1</v>
      </c>
      <c r="G65" s="42">
        <v>3</v>
      </c>
      <c r="H65" s="42">
        <v>17</v>
      </c>
      <c r="I65" s="42">
        <v>3</v>
      </c>
      <c r="J65" s="43">
        <v>1</v>
      </c>
      <c r="K65" s="43">
        <v>14</v>
      </c>
      <c r="L65" s="40">
        <f t="shared" si="32"/>
        <v>19.5</v>
      </c>
      <c r="M65" s="41">
        <f t="shared" si="33"/>
        <v>47.4</v>
      </c>
      <c r="N65" s="41">
        <f t="shared" si="34"/>
        <v>39</v>
      </c>
      <c r="P65" s="60" t="s">
        <v>89</v>
      </c>
      <c r="Q65" s="57">
        <v>35853</v>
      </c>
    </row>
    <row r="66" spans="1:17" ht="13.5">
      <c r="A66" s="37" t="s">
        <v>109</v>
      </c>
      <c r="B66" s="42">
        <v>5</v>
      </c>
      <c r="C66" s="42" t="s">
        <v>94</v>
      </c>
      <c r="D66" s="42">
        <v>5</v>
      </c>
      <c r="E66" s="42">
        <v>2</v>
      </c>
      <c r="F66" s="42" t="s">
        <v>94</v>
      </c>
      <c r="G66" s="42" t="s">
        <v>94</v>
      </c>
      <c r="H66" s="42">
        <v>51</v>
      </c>
      <c r="I66" s="42">
        <v>5</v>
      </c>
      <c r="J66" s="43" t="s">
        <v>94</v>
      </c>
      <c r="K66" s="43">
        <v>54</v>
      </c>
      <c r="L66" s="40">
        <f t="shared" si="32"/>
        <v>4.8</v>
      </c>
      <c r="M66" s="41">
        <f t="shared" si="33"/>
        <v>48.8</v>
      </c>
      <c r="N66" s="41">
        <f t="shared" si="34"/>
        <v>51.7</v>
      </c>
      <c r="P66" s="60" t="s">
        <v>67</v>
      </c>
      <c r="Q66" s="57">
        <v>104456</v>
      </c>
    </row>
    <row r="67" spans="1:17" ht="13.5">
      <c r="A67" s="37" t="s">
        <v>63</v>
      </c>
      <c r="B67" s="42">
        <v>4</v>
      </c>
      <c r="C67" s="42" t="s">
        <v>94</v>
      </c>
      <c r="D67" s="42">
        <v>4</v>
      </c>
      <c r="E67" s="42">
        <v>3</v>
      </c>
      <c r="F67" s="42" t="s">
        <v>94</v>
      </c>
      <c r="G67" s="42">
        <v>1</v>
      </c>
      <c r="H67" s="42">
        <v>42</v>
      </c>
      <c r="I67" s="42">
        <v>6</v>
      </c>
      <c r="J67" s="43">
        <v>1</v>
      </c>
      <c r="K67" s="43">
        <v>35</v>
      </c>
      <c r="L67" s="40">
        <f t="shared" si="32"/>
        <v>4.5</v>
      </c>
      <c r="M67" s="41">
        <f t="shared" si="33"/>
        <v>46.9</v>
      </c>
      <c r="N67" s="41">
        <f t="shared" si="34"/>
        <v>39.1</v>
      </c>
      <c r="P67" s="60" t="s">
        <v>63</v>
      </c>
      <c r="Q67" s="57">
        <v>89555</v>
      </c>
    </row>
    <row r="68" spans="1:17" ht="13.5">
      <c r="A68" s="37" t="s">
        <v>64</v>
      </c>
      <c r="B68" s="42">
        <v>3</v>
      </c>
      <c r="C68" s="42" t="s">
        <v>94</v>
      </c>
      <c r="D68" s="42">
        <v>3</v>
      </c>
      <c r="E68" s="42" t="s">
        <v>94</v>
      </c>
      <c r="F68" s="42" t="s">
        <v>94</v>
      </c>
      <c r="G68" s="42">
        <v>2</v>
      </c>
      <c r="H68" s="42">
        <v>34</v>
      </c>
      <c r="I68" s="42">
        <v>5</v>
      </c>
      <c r="J68" s="43">
        <v>1</v>
      </c>
      <c r="K68" s="43">
        <v>24</v>
      </c>
      <c r="L68" s="40">
        <f t="shared" si="32"/>
        <v>6.1</v>
      </c>
      <c r="M68" s="41">
        <f t="shared" si="33"/>
        <v>69.2</v>
      </c>
      <c r="N68" s="41">
        <f t="shared" si="34"/>
        <v>48.8</v>
      </c>
      <c r="P68" s="60" t="s">
        <v>64</v>
      </c>
      <c r="Q68" s="57">
        <v>49146</v>
      </c>
    </row>
    <row r="69" spans="1:17" ht="13.5">
      <c r="A69" s="37" t="s">
        <v>36</v>
      </c>
      <c r="B69" s="42">
        <v>4</v>
      </c>
      <c r="C69" s="42" t="s">
        <v>94</v>
      </c>
      <c r="D69" s="42">
        <v>4</v>
      </c>
      <c r="E69" s="42">
        <v>1</v>
      </c>
      <c r="F69" s="42" t="s">
        <v>94</v>
      </c>
      <c r="G69" s="42">
        <v>4</v>
      </c>
      <c r="H69" s="42">
        <v>99</v>
      </c>
      <c r="I69" s="42">
        <v>8</v>
      </c>
      <c r="J69" s="43" t="s">
        <v>94</v>
      </c>
      <c r="K69" s="43">
        <v>83</v>
      </c>
      <c r="L69" s="40">
        <f t="shared" si="32"/>
        <v>2.5</v>
      </c>
      <c r="M69" s="41">
        <f t="shared" si="33"/>
        <v>62.2</v>
      </c>
      <c r="N69" s="41">
        <f t="shared" si="34"/>
        <v>52.1</v>
      </c>
      <c r="P69" s="60" t="s">
        <v>36</v>
      </c>
      <c r="Q69" s="57">
        <v>159195</v>
      </c>
    </row>
    <row r="70" spans="1:17" ht="13.5">
      <c r="A70" s="49" t="s">
        <v>43</v>
      </c>
      <c r="B70" s="50">
        <v>5</v>
      </c>
      <c r="C70" s="50" t="s">
        <v>94</v>
      </c>
      <c r="D70" s="50">
        <v>5</v>
      </c>
      <c r="E70" s="50">
        <v>2</v>
      </c>
      <c r="F70" s="50" t="s">
        <v>94</v>
      </c>
      <c r="G70" s="50">
        <v>2</v>
      </c>
      <c r="H70" s="50">
        <v>46</v>
      </c>
      <c r="I70" s="50">
        <v>4</v>
      </c>
      <c r="J70" s="51">
        <v>1</v>
      </c>
      <c r="K70" s="51">
        <v>41</v>
      </c>
      <c r="L70" s="52">
        <f t="shared" si="32"/>
        <v>5.8</v>
      </c>
      <c r="M70" s="53">
        <f t="shared" si="33"/>
        <v>53.7</v>
      </c>
      <c r="N70" s="53">
        <f t="shared" si="34"/>
        <v>47.9</v>
      </c>
      <c r="P70" s="60" t="s">
        <v>43</v>
      </c>
      <c r="Q70" s="57">
        <v>85638</v>
      </c>
    </row>
    <row r="71" spans="1:17" ht="13.5">
      <c r="A71" s="37" t="s">
        <v>110</v>
      </c>
      <c r="B71" s="42">
        <v>1</v>
      </c>
      <c r="C71" s="42" t="s">
        <v>94</v>
      </c>
      <c r="D71" s="42">
        <v>1</v>
      </c>
      <c r="E71" s="42" t="s">
        <v>94</v>
      </c>
      <c r="F71" s="42" t="s">
        <v>94</v>
      </c>
      <c r="G71" s="42">
        <v>1</v>
      </c>
      <c r="H71" s="42">
        <v>38</v>
      </c>
      <c r="I71" s="42">
        <v>7</v>
      </c>
      <c r="J71" s="43">
        <v>3</v>
      </c>
      <c r="K71" s="43">
        <v>24</v>
      </c>
      <c r="L71" s="40">
        <f t="shared" si="32"/>
        <v>1.7</v>
      </c>
      <c r="M71" s="41">
        <f t="shared" si="33"/>
        <v>63.9</v>
      </c>
      <c r="N71" s="41">
        <f t="shared" si="34"/>
        <v>40.4</v>
      </c>
      <c r="P71" s="60" t="s">
        <v>65</v>
      </c>
      <c r="Q71" s="57">
        <v>59436</v>
      </c>
    </row>
    <row r="72" spans="1:17" ht="13.5">
      <c r="A72" s="37" t="s">
        <v>44</v>
      </c>
      <c r="B72" s="42">
        <v>4</v>
      </c>
      <c r="C72" s="42">
        <v>1</v>
      </c>
      <c r="D72" s="42">
        <v>3</v>
      </c>
      <c r="E72" s="42">
        <v>2</v>
      </c>
      <c r="F72" s="42" t="s">
        <v>94</v>
      </c>
      <c r="G72" s="42">
        <v>2</v>
      </c>
      <c r="H72" s="42">
        <v>28</v>
      </c>
      <c r="I72" s="42">
        <v>2</v>
      </c>
      <c r="J72" s="43">
        <v>1</v>
      </c>
      <c r="K72" s="43">
        <v>28</v>
      </c>
      <c r="L72" s="40">
        <f t="shared" si="32"/>
        <v>5.3</v>
      </c>
      <c r="M72" s="41">
        <f t="shared" si="33"/>
        <v>37.1</v>
      </c>
      <c r="N72" s="41">
        <f t="shared" si="34"/>
        <v>37.1</v>
      </c>
      <c r="P72" s="60" t="s">
        <v>44</v>
      </c>
      <c r="Q72" s="57">
        <v>75432</v>
      </c>
    </row>
    <row r="73" spans="1:17" ht="13.5">
      <c r="A73" s="37" t="s">
        <v>45</v>
      </c>
      <c r="B73" s="42" t="s">
        <v>94</v>
      </c>
      <c r="C73" s="42" t="s">
        <v>94</v>
      </c>
      <c r="D73" s="42" t="s">
        <v>94</v>
      </c>
      <c r="E73" s="42" t="s">
        <v>94</v>
      </c>
      <c r="F73" s="42" t="s">
        <v>94</v>
      </c>
      <c r="G73" s="42" t="s">
        <v>94</v>
      </c>
      <c r="H73" s="42">
        <v>35</v>
      </c>
      <c r="I73" s="42">
        <v>2</v>
      </c>
      <c r="J73" s="43">
        <v>1</v>
      </c>
      <c r="K73" s="43">
        <v>25</v>
      </c>
      <c r="L73" s="40">
        <f t="shared" si="32"/>
        <v>0</v>
      </c>
      <c r="M73" s="41">
        <f t="shared" si="33"/>
        <v>58.3</v>
      </c>
      <c r="N73" s="41">
        <f t="shared" si="34"/>
        <v>41.7</v>
      </c>
      <c r="P73" s="60" t="s">
        <v>45</v>
      </c>
      <c r="Q73" s="57">
        <v>60018</v>
      </c>
    </row>
    <row r="74" spans="1:18" ht="13.5">
      <c r="A74" s="37" t="s">
        <v>46</v>
      </c>
      <c r="B74" s="42">
        <v>2</v>
      </c>
      <c r="C74" s="42" t="s">
        <v>94</v>
      </c>
      <c r="D74" s="42">
        <v>2</v>
      </c>
      <c r="E74" s="42">
        <v>1</v>
      </c>
      <c r="F74" s="42" t="s">
        <v>94</v>
      </c>
      <c r="G74" s="42">
        <v>2</v>
      </c>
      <c r="H74" s="42">
        <v>19</v>
      </c>
      <c r="I74" s="42">
        <v>3</v>
      </c>
      <c r="J74" s="43" t="s">
        <v>94</v>
      </c>
      <c r="K74" s="43">
        <v>25</v>
      </c>
      <c r="L74" s="40">
        <f t="shared" si="32"/>
        <v>3.6</v>
      </c>
      <c r="M74" s="41">
        <f t="shared" si="33"/>
        <v>33.7</v>
      </c>
      <c r="N74" s="41">
        <f t="shared" si="34"/>
        <v>44.4</v>
      </c>
      <c r="P74" s="60" t="s">
        <v>46</v>
      </c>
      <c r="Q74" s="57">
        <v>56328</v>
      </c>
      <c r="R74" s="57"/>
    </row>
    <row r="75" spans="1:18" ht="13.5">
      <c r="A75" s="37" t="s">
        <v>91</v>
      </c>
      <c r="B75" s="42">
        <v>2</v>
      </c>
      <c r="C75" s="42" t="s">
        <v>94</v>
      </c>
      <c r="D75" s="42">
        <v>2</v>
      </c>
      <c r="E75" s="42">
        <v>1</v>
      </c>
      <c r="F75" s="42" t="s">
        <v>94</v>
      </c>
      <c r="G75" s="42">
        <v>1</v>
      </c>
      <c r="H75" s="42">
        <v>24</v>
      </c>
      <c r="I75" s="42">
        <v>4</v>
      </c>
      <c r="J75" s="43" t="s">
        <v>94</v>
      </c>
      <c r="K75" s="43">
        <v>23</v>
      </c>
      <c r="L75" s="40">
        <f t="shared" si="32"/>
        <v>3.9</v>
      </c>
      <c r="M75" s="41">
        <f t="shared" si="33"/>
        <v>46.5</v>
      </c>
      <c r="N75" s="41">
        <f t="shared" si="34"/>
        <v>44.6</v>
      </c>
      <c r="P75" s="60" t="s">
        <v>112</v>
      </c>
      <c r="Q75" s="57">
        <v>51616</v>
      </c>
      <c r="R75" s="57"/>
    </row>
    <row r="76" spans="1:17" ht="13.5">
      <c r="A76" s="37" t="s">
        <v>105</v>
      </c>
      <c r="B76" s="42">
        <v>3</v>
      </c>
      <c r="C76" s="42" t="s">
        <v>94</v>
      </c>
      <c r="D76" s="42">
        <v>3</v>
      </c>
      <c r="E76" s="42">
        <v>2</v>
      </c>
      <c r="F76" s="42" t="s">
        <v>94</v>
      </c>
      <c r="G76" s="42">
        <v>1</v>
      </c>
      <c r="H76" s="42">
        <v>22</v>
      </c>
      <c r="I76" s="42">
        <v>4</v>
      </c>
      <c r="J76" s="43" t="s">
        <v>94</v>
      </c>
      <c r="K76" s="43">
        <v>20</v>
      </c>
      <c r="L76" s="40">
        <f t="shared" si="32"/>
        <v>6.9</v>
      </c>
      <c r="M76" s="41">
        <f t="shared" si="33"/>
        <v>50.4</v>
      </c>
      <c r="N76" s="41">
        <f t="shared" si="34"/>
        <v>45.9</v>
      </c>
      <c r="P76" s="60" t="s">
        <v>105</v>
      </c>
      <c r="Q76" s="57">
        <v>43615</v>
      </c>
    </row>
    <row r="77" spans="1:17" ht="13.5">
      <c r="A77" s="37" t="s">
        <v>102</v>
      </c>
      <c r="B77" s="42">
        <v>3</v>
      </c>
      <c r="C77" s="42">
        <v>1</v>
      </c>
      <c r="D77" s="42">
        <v>2</v>
      </c>
      <c r="E77" s="42">
        <v>1</v>
      </c>
      <c r="F77" s="42" t="s">
        <v>94</v>
      </c>
      <c r="G77" s="42">
        <v>1</v>
      </c>
      <c r="H77" s="42">
        <v>32</v>
      </c>
      <c r="I77" s="42">
        <v>8</v>
      </c>
      <c r="J77" s="43">
        <v>1</v>
      </c>
      <c r="K77" s="43">
        <v>20</v>
      </c>
      <c r="L77" s="40">
        <f t="shared" si="32"/>
        <v>7.3</v>
      </c>
      <c r="M77" s="41">
        <f t="shared" si="33"/>
        <v>77.3</v>
      </c>
      <c r="N77" s="41">
        <f t="shared" si="34"/>
        <v>48.3</v>
      </c>
      <c r="P77" s="60" t="s">
        <v>106</v>
      </c>
      <c r="Q77" s="57">
        <v>41379</v>
      </c>
    </row>
    <row r="78" spans="1:17" ht="13.5">
      <c r="A78" s="37" t="s">
        <v>101</v>
      </c>
      <c r="B78" s="42">
        <v>6</v>
      </c>
      <c r="C78" s="42" t="s">
        <v>94</v>
      </c>
      <c r="D78" s="42">
        <v>6</v>
      </c>
      <c r="E78" s="42">
        <v>4</v>
      </c>
      <c r="F78" s="42" t="s">
        <v>94</v>
      </c>
      <c r="G78" s="42">
        <v>2</v>
      </c>
      <c r="H78" s="42">
        <v>47</v>
      </c>
      <c r="I78" s="42">
        <v>5</v>
      </c>
      <c r="J78" s="43" t="s">
        <v>94</v>
      </c>
      <c r="K78" s="43">
        <v>41</v>
      </c>
      <c r="L78" s="40">
        <f t="shared" si="32"/>
        <v>7</v>
      </c>
      <c r="M78" s="41">
        <f t="shared" si="33"/>
        <v>55</v>
      </c>
      <c r="N78" s="41">
        <f t="shared" si="34"/>
        <v>47.9</v>
      </c>
      <c r="P78" s="60" t="s">
        <v>101</v>
      </c>
      <c r="Q78" s="57">
        <v>85527</v>
      </c>
    </row>
    <row r="79" spans="1:17" ht="13.5">
      <c r="A79" s="37" t="s">
        <v>103</v>
      </c>
      <c r="B79" s="42">
        <v>1</v>
      </c>
      <c r="C79" s="42" t="s">
        <v>94</v>
      </c>
      <c r="D79" s="42">
        <v>1</v>
      </c>
      <c r="E79" s="42">
        <v>1</v>
      </c>
      <c r="F79" s="42" t="s">
        <v>94</v>
      </c>
      <c r="G79" s="42">
        <v>1</v>
      </c>
      <c r="H79" s="42">
        <v>29</v>
      </c>
      <c r="I79" s="42">
        <v>1</v>
      </c>
      <c r="J79" s="43" t="s">
        <v>94</v>
      </c>
      <c r="K79" s="43">
        <v>21</v>
      </c>
      <c r="L79" s="40">
        <f t="shared" si="32"/>
        <v>1.7</v>
      </c>
      <c r="M79" s="41">
        <f t="shared" si="33"/>
        <v>50.1</v>
      </c>
      <c r="N79" s="41">
        <f t="shared" si="34"/>
        <v>36.3</v>
      </c>
      <c r="P79" s="60" t="s">
        <v>103</v>
      </c>
      <c r="Q79" s="57">
        <v>57894</v>
      </c>
    </row>
    <row r="80" spans="1:17" ht="13.5">
      <c r="A80" s="37" t="s">
        <v>100</v>
      </c>
      <c r="B80" s="42">
        <v>2</v>
      </c>
      <c r="C80" s="42" t="s">
        <v>94</v>
      </c>
      <c r="D80" s="42">
        <v>2</v>
      </c>
      <c r="E80" s="42">
        <v>1</v>
      </c>
      <c r="F80" s="42" t="s">
        <v>94</v>
      </c>
      <c r="G80" s="42">
        <v>2</v>
      </c>
      <c r="H80" s="42">
        <v>24</v>
      </c>
      <c r="I80" s="42">
        <v>3</v>
      </c>
      <c r="J80" s="43" t="s">
        <v>94</v>
      </c>
      <c r="K80" s="43">
        <v>15</v>
      </c>
      <c r="L80" s="40">
        <f t="shared" si="32"/>
        <v>4.8</v>
      </c>
      <c r="M80" s="41">
        <f t="shared" si="33"/>
        <v>57.5</v>
      </c>
      <c r="N80" s="41">
        <f t="shared" si="34"/>
        <v>36</v>
      </c>
      <c r="P80" s="60" t="s">
        <v>100</v>
      </c>
      <c r="Q80" s="57">
        <v>41713</v>
      </c>
    </row>
    <row r="81" spans="1:18" ht="13.5">
      <c r="A81" s="37" t="s">
        <v>113</v>
      </c>
      <c r="B81" s="42" t="s">
        <v>94</v>
      </c>
      <c r="C81" s="42" t="s">
        <v>94</v>
      </c>
      <c r="D81" s="42" t="s">
        <v>94</v>
      </c>
      <c r="E81" s="42" t="s">
        <v>94</v>
      </c>
      <c r="F81" s="42" t="s">
        <v>94</v>
      </c>
      <c r="G81" s="42" t="s">
        <v>94</v>
      </c>
      <c r="H81" s="42">
        <v>10</v>
      </c>
      <c r="I81" s="42" t="s">
        <v>94</v>
      </c>
      <c r="J81" s="43" t="s">
        <v>94</v>
      </c>
      <c r="K81" s="43">
        <v>15</v>
      </c>
      <c r="L81" s="40">
        <f t="shared" si="32"/>
        <v>0</v>
      </c>
      <c r="M81" s="41">
        <f t="shared" si="33"/>
        <v>46.7</v>
      </c>
      <c r="N81" s="41">
        <f t="shared" si="34"/>
        <v>70</v>
      </c>
      <c r="P81" s="60" t="s">
        <v>113</v>
      </c>
      <c r="Q81" s="57">
        <v>21434</v>
      </c>
      <c r="R81" s="57"/>
    </row>
    <row r="82" spans="1:18" ht="13.5">
      <c r="A82" s="37" t="s">
        <v>47</v>
      </c>
      <c r="B82" s="42">
        <v>2</v>
      </c>
      <c r="C82" s="42">
        <v>1</v>
      </c>
      <c r="D82" s="42">
        <v>1</v>
      </c>
      <c r="E82" s="42" t="s">
        <v>94</v>
      </c>
      <c r="F82" s="42" t="s">
        <v>94</v>
      </c>
      <c r="G82" s="42">
        <v>1</v>
      </c>
      <c r="H82" s="42">
        <v>6</v>
      </c>
      <c r="I82" s="42">
        <v>1</v>
      </c>
      <c r="J82" s="43" t="s">
        <v>94</v>
      </c>
      <c r="K82" s="43">
        <v>4</v>
      </c>
      <c r="L82" s="40">
        <f t="shared" si="32"/>
        <v>15.2</v>
      </c>
      <c r="M82" s="41">
        <f t="shared" si="33"/>
        <v>45.5</v>
      </c>
      <c r="N82" s="41">
        <f t="shared" si="34"/>
        <v>30.3</v>
      </c>
      <c r="P82" s="60" t="s">
        <v>47</v>
      </c>
      <c r="Q82" s="57">
        <v>13193</v>
      </c>
      <c r="R82" s="48"/>
    </row>
    <row r="83" spans="1:17" ht="13.5">
      <c r="A83" s="37" t="s">
        <v>48</v>
      </c>
      <c r="B83" s="42" t="s">
        <v>94</v>
      </c>
      <c r="C83" s="42" t="s">
        <v>94</v>
      </c>
      <c r="D83" s="42" t="s">
        <v>94</v>
      </c>
      <c r="E83" s="42" t="s">
        <v>94</v>
      </c>
      <c r="F83" s="42" t="s">
        <v>94</v>
      </c>
      <c r="G83" s="42" t="s">
        <v>94</v>
      </c>
      <c r="H83" s="42">
        <v>4</v>
      </c>
      <c r="I83" s="42" t="s">
        <v>94</v>
      </c>
      <c r="J83" s="43" t="s">
        <v>94</v>
      </c>
      <c r="K83" s="43">
        <v>2</v>
      </c>
      <c r="L83" s="40">
        <f t="shared" si="32"/>
        <v>0</v>
      </c>
      <c r="M83" s="41">
        <f t="shared" si="33"/>
        <v>44.7</v>
      </c>
      <c r="N83" s="41">
        <f t="shared" si="34"/>
        <v>22.3</v>
      </c>
      <c r="P83" s="60" t="s">
        <v>48</v>
      </c>
      <c r="Q83" s="57">
        <v>8949</v>
      </c>
    </row>
    <row r="84" spans="1:17" ht="13.5">
      <c r="A84" s="37" t="s">
        <v>49</v>
      </c>
      <c r="B84" s="42">
        <v>1</v>
      </c>
      <c r="C84" s="42" t="s">
        <v>94</v>
      </c>
      <c r="D84" s="42">
        <v>1</v>
      </c>
      <c r="E84" s="42" t="s">
        <v>94</v>
      </c>
      <c r="F84" s="42" t="s">
        <v>94</v>
      </c>
      <c r="G84" s="42">
        <v>1</v>
      </c>
      <c r="H84" s="42">
        <v>9</v>
      </c>
      <c r="I84" s="42" t="s">
        <v>94</v>
      </c>
      <c r="J84" s="43" t="s">
        <v>94</v>
      </c>
      <c r="K84" s="43">
        <v>11</v>
      </c>
      <c r="L84" s="40">
        <f t="shared" si="32"/>
        <v>4.2</v>
      </c>
      <c r="M84" s="41">
        <f t="shared" si="33"/>
        <v>38.1</v>
      </c>
      <c r="N84" s="41">
        <f t="shared" si="34"/>
        <v>46.5</v>
      </c>
      <c r="P84" s="60" t="s">
        <v>49</v>
      </c>
      <c r="Q84" s="57">
        <v>23640</v>
      </c>
    </row>
    <row r="85" spans="1:17" ht="13.5">
      <c r="A85" s="37" t="s">
        <v>76</v>
      </c>
      <c r="B85" s="42">
        <v>1</v>
      </c>
      <c r="C85" s="42" t="s">
        <v>94</v>
      </c>
      <c r="D85" s="42">
        <v>1</v>
      </c>
      <c r="E85" s="42" t="s">
        <v>94</v>
      </c>
      <c r="F85" s="42" t="s">
        <v>94</v>
      </c>
      <c r="G85" s="42" t="s">
        <v>94</v>
      </c>
      <c r="H85" s="42">
        <v>2</v>
      </c>
      <c r="I85" s="42" t="s">
        <v>94</v>
      </c>
      <c r="J85" s="43" t="s">
        <v>94</v>
      </c>
      <c r="K85" s="43">
        <v>3</v>
      </c>
      <c r="L85" s="40">
        <f t="shared" si="32"/>
        <v>15</v>
      </c>
      <c r="M85" s="41">
        <f t="shared" si="33"/>
        <v>29.9</v>
      </c>
      <c r="N85" s="41">
        <f t="shared" si="34"/>
        <v>44.9</v>
      </c>
      <c r="P85" s="60" t="s">
        <v>76</v>
      </c>
      <c r="Q85" s="57">
        <v>6678</v>
      </c>
    </row>
    <row r="86" spans="1:17" ht="13.5">
      <c r="A86" s="37" t="s">
        <v>77</v>
      </c>
      <c r="B86" s="42">
        <v>1</v>
      </c>
      <c r="C86" s="42" t="s">
        <v>94</v>
      </c>
      <c r="D86" s="42">
        <v>1</v>
      </c>
      <c r="E86" s="42">
        <v>1</v>
      </c>
      <c r="F86" s="42" t="s">
        <v>94</v>
      </c>
      <c r="G86" s="42">
        <v>1</v>
      </c>
      <c r="H86" s="42">
        <v>10</v>
      </c>
      <c r="I86" s="42" t="s">
        <v>94</v>
      </c>
      <c r="J86" s="43" t="s">
        <v>94</v>
      </c>
      <c r="K86" s="43">
        <v>9</v>
      </c>
      <c r="L86" s="40">
        <f t="shared" si="32"/>
        <v>6</v>
      </c>
      <c r="M86" s="41">
        <f t="shared" si="33"/>
        <v>60.3</v>
      </c>
      <c r="N86" s="41">
        <f t="shared" si="34"/>
        <v>54.3</v>
      </c>
      <c r="P86" s="60" t="s">
        <v>77</v>
      </c>
      <c r="Q86" s="57">
        <v>16585</v>
      </c>
    </row>
    <row r="87" spans="1:17" ht="13.5">
      <c r="A87" s="37" t="s">
        <v>78</v>
      </c>
      <c r="B87" s="42">
        <v>1</v>
      </c>
      <c r="C87" s="42" t="s">
        <v>94</v>
      </c>
      <c r="D87" s="42">
        <v>1</v>
      </c>
      <c r="E87" s="42">
        <v>1</v>
      </c>
      <c r="F87" s="42" t="s">
        <v>94</v>
      </c>
      <c r="G87" s="42">
        <v>1</v>
      </c>
      <c r="H87" s="42">
        <v>5</v>
      </c>
      <c r="I87" s="42" t="s">
        <v>94</v>
      </c>
      <c r="J87" s="43" t="s">
        <v>94</v>
      </c>
      <c r="K87" s="43">
        <v>6</v>
      </c>
      <c r="L87" s="40">
        <f t="shared" si="32"/>
        <v>6.3</v>
      </c>
      <c r="M87" s="41">
        <f t="shared" si="33"/>
        <v>31.7</v>
      </c>
      <c r="N87" s="41">
        <f t="shared" si="34"/>
        <v>38.1</v>
      </c>
      <c r="P87" s="60" t="s">
        <v>78</v>
      </c>
      <c r="Q87" s="57">
        <v>15749</v>
      </c>
    </row>
    <row r="88" spans="1:17" ht="13.5">
      <c r="A88" s="37" t="s">
        <v>84</v>
      </c>
      <c r="B88" s="42">
        <v>1</v>
      </c>
      <c r="C88" s="42" t="s">
        <v>94</v>
      </c>
      <c r="D88" s="42">
        <v>1</v>
      </c>
      <c r="E88" s="42" t="s">
        <v>94</v>
      </c>
      <c r="F88" s="42" t="s">
        <v>94</v>
      </c>
      <c r="G88" s="42">
        <v>1</v>
      </c>
      <c r="H88" s="42">
        <v>34</v>
      </c>
      <c r="I88" s="42">
        <v>1</v>
      </c>
      <c r="J88" s="43" t="s">
        <v>94</v>
      </c>
      <c r="K88" s="43">
        <v>23</v>
      </c>
      <c r="L88" s="40">
        <f t="shared" si="32"/>
        <v>2</v>
      </c>
      <c r="M88" s="41">
        <f t="shared" si="33"/>
        <v>68.1</v>
      </c>
      <c r="N88" s="41">
        <f t="shared" si="34"/>
        <v>46.1</v>
      </c>
      <c r="P88" s="60" t="s">
        <v>84</v>
      </c>
      <c r="Q88" s="57">
        <v>49896</v>
      </c>
    </row>
    <row r="89" spans="1:17" ht="13.5">
      <c r="A89" s="37" t="s">
        <v>85</v>
      </c>
      <c r="B89" s="42">
        <v>1</v>
      </c>
      <c r="C89" s="42" t="s">
        <v>94</v>
      </c>
      <c r="D89" s="42">
        <v>1</v>
      </c>
      <c r="E89" s="42">
        <v>1</v>
      </c>
      <c r="F89" s="42" t="s">
        <v>94</v>
      </c>
      <c r="G89" s="42" t="s">
        <v>94</v>
      </c>
      <c r="H89" s="42">
        <v>7</v>
      </c>
      <c r="I89" s="42" t="s">
        <v>94</v>
      </c>
      <c r="J89" s="43" t="s">
        <v>94</v>
      </c>
      <c r="K89" s="43">
        <v>9</v>
      </c>
      <c r="L89" s="40">
        <f t="shared" si="32"/>
        <v>5.4</v>
      </c>
      <c r="M89" s="41">
        <f t="shared" si="33"/>
        <v>37.9</v>
      </c>
      <c r="N89" s="41">
        <f t="shared" si="34"/>
        <v>48.8</v>
      </c>
      <c r="P89" s="60" t="s">
        <v>85</v>
      </c>
      <c r="Q89" s="57">
        <v>18453</v>
      </c>
    </row>
    <row r="90" spans="1:17" ht="13.5">
      <c r="A90" s="37" t="s">
        <v>86</v>
      </c>
      <c r="B90" s="42">
        <v>1</v>
      </c>
      <c r="C90" s="42" t="s">
        <v>94</v>
      </c>
      <c r="D90" s="42">
        <v>1</v>
      </c>
      <c r="E90" s="42">
        <v>1</v>
      </c>
      <c r="F90" s="42" t="s">
        <v>94</v>
      </c>
      <c r="G90" s="42" t="s">
        <v>94</v>
      </c>
      <c r="H90" s="42">
        <v>5</v>
      </c>
      <c r="I90" s="42" t="s">
        <v>94</v>
      </c>
      <c r="J90" s="43" t="s">
        <v>94</v>
      </c>
      <c r="K90" s="43">
        <v>3</v>
      </c>
      <c r="L90" s="40">
        <f t="shared" si="32"/>
        <v>12.1</v>
      </c>
      <c r="M90" s="41">
        <f t="shared" si="33"/>
        <v>60.4</v>
      </c>
      <c r="N90" s="41">
        <f t="shared" si="34"/>
        <v>36.3</v>
      </c>
      <c r="P90" s="60" t="s">
        <v>86</v>
      </c>
      <c r="Q90" s="57">
        <v>8275</v>
      </c>
    </row>
    <row r="91" spans="1:17" ht="13.5">
      <c r="A91" s="37" t="s">
        <v>104</v>
      </c>
      <c r="B91" s="42">
        <v>1</v>
      </c>
      <c r="C91" s="42" t="s">
        <v>94</v>
      </c>
      <c r="D91" s="42">
        <v>1</v>
      </c>
      <c r="E91" s="42">
        <v>1</v>
      </c>
      <c r="F91" s="42" t="s">
        <v>94</v>
      </c>
      <c r="G91" s="42">
        <v>1</v>
      </c>
      <c r="H91" s="42">
        <v>14</v>
      </c>
      <c r="I91" s="42" t="s">
        <v>94</v>
      </c>
      <c r="J91" s="43" t="s">
        <v>94</v>
      </c>
      <c r="K91" s="43">
        <v>14</v>
      </c>
      <c r="L91" s="40">
        <f t="shared" si="32"/>
        <v>3.9</v>
      </c>
      <c r="M91" s="41">
        <f t="shared" si="33"/>
        <v>54.9</v>
      </c>
      <c r="N91" s="41">
        <f t="shared" si="34"/>
        <v>54.9</v>
      </c>
      <c r="P91" s="60" t="s">
        <v>104</v>
      </c>
      <c r="Q91" s="57">
        <v>25486</v>
      </c>
    </row>
    <row r="92" spans="1:17" ht="13.5">
      <c r="A92" s="37" t="s">
        <v>51</v>
      </c>
      <c r="B92" s="42" t="s">
        <v>94</v>
      </c>
      <c r="C92" s="42" t="s">
        <v>94</v>
      </c>
      <c r="D92" s="42" t="s">
        <v>94</v>
      </c>
      <c r="E92" s="42" t="s">
        <v>94</v>
      </c>
      <c r="F92" s="42" t="s">
        <v>94</v>
      </c>
      <c r="G92" s="42" t="s">
        <v>94</v>
      </c>
      <c r="H92" s="42">
        <v>10</v>
      </c>
      <c r="I92" s="42" t="s">
        <v>94</v>
      </c>
      <c r="J92" s="43" t="s">
        <v>94</v>
      </c>
      <c r="K92" s="43">
        <v>7</v>
      </c>
      <c r="L92" s="40">
        <f t="shared" si="32"/>
        <v>0</v>
      </c>
      <c r="M92" s="41">
        <f t="shared" si="33"/>
        <v>84.7</v>
      </c>
      <c r="N92" s="41">
        <f t="shared" si="34"/>
        <v>59.3</v>
      </c>
      <c r="P92" s="60" t="s">
        <v>51</v>
      </c>
      <c r="Q92" s="57">
        <v>11805</v>
      </c>
    </row>
    <row r="93" spans="1:17" ht="13.5">
      <c r="A93" s="37" t="s">
        <v>52</v>
      </c>
      <c r="B93" s="42" t="s">
        <v>94</v>
      </c>
      <c r="C93" s="42" t="s">
        <v>94</v>
      </c>
      <c r="D93" s="42" t="s">
        <v>94</v>
      </c>
      <c r="E93" s="42" t="s">
        <v>94</v>
      </c>
      <c r="F93" s="42" t="s">
        <v>94</v>
      </c>
      <c r="G93" s="42" t="s">
        <v>94</v>
      </c>
      <c r="H93" s="42">
        <v>2</v>
      </c>
      <c r="I93" s="42" t="s">
        <v>94</v>
      </c>
      <c r="J93" s="43" t="s">
        <v>94</v>
      </c>
      <c r="K93" s="43">
        <v>2</v>
      </c>
      <c r="L93" s="40">
        <f t="shared" si="32"/>
        <v>0</v>
      </c>
      <c r="M93" s="41">
        <f t="shared" si="33"/>
        <v>26.4</v>
      </c>
      <c r="N93" s="41">
        <f t="shared" si="34"/>
        <v>26.4</v>
      </c>
      <c r="P93" s="60" t="s">
        <v>52</v>
      </c>
      <c r="Q93" s="57">
        <v>7584</v>
      </c>
    </row>
    <row r="94" spans="1:17" ht="13.5">
      <c r="A94" s="37" t="s">
        <v>53</v>
      </c>
      <c r="B94" s="42" t="s">
        <v>94</v>
      </c>
      <c r="C94" s="42" t="s">
        <v>94</v>
      </c>
      <c r="D94" s="42" t="s">
        <v>94</v>
      </c>
      <c r="E94" s="42" t="s">
        <v>94</v>
      </c>
      <c r="F94" s="42" t="s">
        <v>94</v>
      </c>
      <c r="G94" s="42" t="s">
        <v>94</v>
      </c>
      <c r="H94" s="42">
        <v>5</v>
      </c>
      <c r="I94" s="42">
        <v>1</v>
      </c>
      <c r="J94" s="43">
        <v>1</v>
      </c>
      <c r="K94" s="43">
        <v>5</v>
      </c>
      <c r="L94" s="40">
        <f t="shared" si="32"/>
        <v>0</v>
      </c>
      <c r="M94" s="41">
        <f t="shared" si="33"/>
        <v>34.1</v>
      </c>
      <c r="N94" s="41">
        <f t="shared" si="34"/>
        <v>34.1</v>
      </c>
      <c r="P94" s="60" t="s">
        <v>53</v>
      </c>
      <c r="Q94" s="57">
        <v>14654</v>
      </c>
    </row>
    <row r="95" spans="1:17" ht="13.5">
      <c r="A95" s="37" t="s">
        <v>54</v>
      </c>
      <c r="B95" s="42" t="s">
        <v>94</v>
      </c>
      <c r="C95" s="42" t="s">
        <v>94</v>
      </c>
      <c r="D95" s="42" t="s">
        <v>94</v>
      </c>
      <c r="E95" s="42" t="s">
        <v>94</v>
      </c>
      <c r="F95" s="42" t="s">
        <v>94</v>
      </c>
      <c r="G95" s="42" t="s">
        <v>94</v>
      </c>
      <c r="H95" s="42">
        <v>6</v>
      </c>
      <c r="I95" s="42" t="s">
        <v>94</v>
      </c>
      <c r="J95" s="43" t="s">
        <v>94</v>
      </c>
      <c r="K95" s="43">
        <v>4</v>
      </c>
      <c r="L95" s="40">
        <f t="shared" si="32"/>
        <v>0</v>
      </c>
      <c r="M95" s="41">
        <f t="shared" si="33"/>
        <v>47.5</v>
      </c>
      <c r="N95" s="41">
        <f t="shared" si="34"/>
        <v>31.6</v>
      </c>
      <c r="P95" s="60" t="s">
        <v>54</v>
      </c>
      <c r="Q95" s="57">
        <v>12643</v>
      </c>
    </row>
    <row r="96" spans="1:17" ht="13.5">
      <c r="A96" s="37" t="s">
        <v>55</v>
      </c>
      <c r="B96" s="42">
        <v>1</v>
      </c>
      <c r="C96" s="42" t="s">
        <v>94</v>
      </c>
      <c r="D96" s="42">
        <v>1</v>
      </c>
      <c r="E96" s="42">
        <v>1</v>
      </c>
      <c r="F96" s="42" t="s">
        <v>94</v>
      </c>
      <c r="G96" s="42" t="s">
        <v>94</v>
      </c>
      <c r="H96" s="42">
        <v>4</v>
      </c>
      <c r="I96" s="42">
        <v>1</v>
      </c>
      <c r="J96" s="43" t="s">
        <v>94</v>
      </c>
      <c r="K96" s="43">
        <v>2</v>
      </c>
      <c r="L96" s="40">
        <f t="shared" si="32"/>
        <v>11.9</v>
      </c>
      <c r="M96" s="41">
        <f t="shared" si="33"/>
        <v>47.7</v>
      </c>
      <c r="N96" s="41">
        <f t="shared" si="34"/>
        <v>23.9</v>
      </c>
      <c r="P96" s="60" t="s">
        <v>55</v>
      </c>
      <c r="Q96" s="57">
        <v>8381</v>
      </c>
    </row>
    <row r="97" spans="1:17" ht="13.5">
      <c r="A97" s="37" t="s">
        <v>56</v>
      </c>
      <c r="B97" s="42" t="s">
        <v>94</v>
      </c>
      <c r="C97" s="42" t="s">
        <v>94</v>
      </c>
      <c r="D97" s="42" t="s">
        <v>94</v>
      </c>
      <c r="E97" s="42" t="s">
        <v>94</v>
      </c>
      <c r="F97" s="42" t="s">
        <v>94</v>
      </c>
      <c r="G97" s="42" t="s">
        <v>94</v>
      </c>
      <c r="H97" s="42">
        <v>6</v>
      </c>
      <c r="I97" s="42" t="s">
        <v>94</v>
      </c>
      <c r="J97" s="43" t="s">
        <v>94</v>
      </c>
      <c r="K97" s="43">
        <v>4</v>
      </c>
      <c r="L97" s="40">
        <f t="shared" si="32"/>
        <v>0</v>
      </c>
      <c r="M97" s="41">
        <f t="shared" si="33"/>
        <v>62.9</v>
      </c>
      <c r="N97" s="41">
        <f t="shared" si="34"/>
        <v>41.9</v>
      </c>
      <c r="P97" s="60" t="s">
        <v>56</v>
      </c>
      <c r="Q97" s="57">
        <v>9541</v>
      </c>
    </row>
    <row r="98" spans="1:17" ht="13.5">
      <c r="A98" s="37" t="s">
        <v>58</v>
      </c>
      <c r="B98" s="42">
        <v>3</v>
      </c>
      <c r="C98" s="42" t="s">
        <v>94</v>
      </c>
      <c r="D98" s="42">
        <v>3</v>
      </c>
      <c r="E98" s="42">
        <v>2</v>
      </c>
      <c r="F98" s="42" t="s">
        <v>94</v>
      </c>
      <c r="G98" s="42" t="s">
        <v>94</v>
      </c>
      <c r="H98" s="42">
        <v>4</v>
      </c>
      <c r="I98" s="42">
        <v>1</v>
      </c>
      <c r="J98" s="43" t="s">
        <v>94</v>
      </c>
      <c r="K98" s="43">
        <v>3</v>
      </c>
      <c r="L98" s="40">
        <f t="shared" si="32"/>
        <v>26.8</v>
      </c>
      <c r="M98" s="41">
        <f t="shared" si="33"/>
        <v>35.7</v>
      </c>
      <c r="N98" s="41">
        <f t="shared" si="34"/>
        <v>26.8</v>
      </c>
      <c r="P98" s="60" t="s">
        <v>58</v>
      </c>
      <c r="Q98" s="57">
        <v>11201</v>
      </c>
    </row>
    <row r="99" spans="1:17" ht="13.5">
      <c r="A99" s="37" t="s">
        <v>59</v>
      </c>
      <c r="B99" s="42" t="s">
        <v>94</v>
      </c>
      <c r="C99" s="42" t="s">
        <v>94</v>
      </c>
      <c r="D99" s="42" t="s">
        <v>94</v>
      </c>
      <c r="E99" s="42" t="s">
        <v>94</v>
      </c>
      <c r="F99" s="42" t="s">
        <v>94</v>
      </c>
      <c r="G99" s="42" t="s">
        <v>94</v>
      </c>
      <c r="H99" s="42">
        <v>4</v>
      </c>
      <c r="I99" s="42">
        <v>1</v>
      </c>
      <c r="J99" s="43" t="s">
        <v>94</v>
      </c>
      <c r="K99" s="43">
        <v>4</v>
      </c>
      <c r="L99" s="40">
        <f t="shared" si="32"/>
        <v>0</v>
      </c>
      <c r="M99" s="41">
        <f t="shared" si="33"/>
        <v>50.9</v>
      </c>
      <c r="N99" s="41">
        <f t="shared" si="34"/>
        <v>50.9</v>
      </c>
      <c r="P99" s="60" t="s">
        <v>59</v>
      </c>
      <c r="Q99" s="57">
        <v>7852</v>
      </c>
    </row>
    <row r="100" spans="1:17" ht="13.5">
      <c r="A100" s="37" t="s">
        <v>90</v>
      </c>
      <c r="B100" s="42">
        <v>1</v>
      </c>
      <c r="C100" s="42" t="s">
        <v>94</v>
      </c>
      <c r="D100" s="42">
        <v>1</v>
      </c>
      <c r="E100" s="42" t="s">
        <v>94</v>
      </c>
      <c r="F100" s="42" t="s">
        <v>94</v>
      </c>
      <c r="G100" s="42">
        <v>1</v>
      </c>
      <c r="H100" s="42">
        <v>5</v>
      </c>
      <c r="I100" s="42">
        <v>1</v>
      </c>
      <c r="J100" s="43" t="s">
        <v>94</v>
      </c>
      <c r="K100" s="43">
        <v>5</v>
      </c>
      <c r="L100" s="40">
        <f t="shared" si="32"/>
        <v>10.6</v>
      </c>
      <c r="M100" s="41">
        <f t="shared" si="33"/>
        <v>53.1</v>
      </c>
      <c r="N100" s="41">
        <f t="shared" si="34"/>
        <v>53.1</v>
      </c>
      <c r="P100" s="60" t="s">
        <v>90</v>
      </c>
      <c r="Q100" s="57">
        <v>9411</v>
      </c>
    </row>
    <row r="101" spans="1:17" ht="13.5">
      <c r="A101" s="49"/>
      <c r="B101" s="50"/>
      <c r="C101" s="50"/>
      <c r="D101" s="50"/>
      <c r="E101" s="50"/>
      <c r="F101" s="50"/>
      <c r="G101" s="50"/>
      <c r="H101" s="50"/>
      <c r="I101" s="50"/>
      <c r="J101" s="51"/>
      <c r="K101" s="51"/>
      <c r="L101" s="52"/>
      <c r="M101" s="53"/>
      <c r="N101" s="54"/>
      <c r="P101" s="60"/>
      <c r="Q101" s="57"/>
    </row>
    <row r="102" ht="13.5">
      <c r="A102" s="4" t="s">
        <v>114</v>
      </c>
    </row>
    <row r="103" ht="13.5">
      <c r="A103" s="4" t="s">
        <v>115</v>
      </c>
    </row>
    <row r="104" spans="1:13" ht="13.5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</sheetData>
  <mergeCells count="4">
    <mergeCell ref="A1:N1"/>
    <mergeCell ref="B3:K3"/>
    <mergeCell ref="L3:N3"/>
    <mergeCell ref="L5:L6"/>
  </mergeCells>
  <printOptions/>
  <pageMargins left="0.75" right="0.75" top="1" bottom="0.7" header="0.512" footer="0.512"/>
  <pageSetup horizontalDpi="600" verticalDpi="600" orientation="portrait" paperSize="9" scale="83" r:id="rId1"/>
  <rowBreaks count="1" manualBreakCount="1">
    <brk id="70" max="13" man="1"/>
  </rowBreaks>
  <colBreaks count="1" manualBreakCount="1">
    <brk id="14" max="65535" man="1"/>
  </colBreaks>
  <ignoredErrors>
    <ignoredError sqref="I30 K23 H23:I23 D23:E23 D35 D37 B37 B35 B23 Q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健康福祉指導課</dc:creator>
  <cp:keywords/>
  <dc:description/>
  <cp:lastModifiedBy> </cp:lastModifiedBy>
  <cp:lastPrinted>2008-12-03T01:59:05Z</cp:lastPrinted>
  <dcterms:created xsi:type="dcterms:W3CDTF">2002-12-13T06:31:18Z</dcterms:created>
  <dcterms:modified xsi:type="dcterms:W3CDTF">2008-12-03T01:59:06Z</dcterms:modified>
  <cp:category/>
  <cp:version/>
  <cp:contentType/>
  <cp:contentStatus/>
</cp:coreProperties>
</file>