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Dstfs01\34010_経営管理課$\02_室班フォルダ\人事班\03_5辞令交付式(採用、退職含む)\R08辞令交付式\02 新採辞令交付式\260115_今後の予定と赴任に係る転居についての案内\（参考）知事\"/>
    </mc:Choice>
  </mc:AlternateContent>
  <xr:revisionPtr revIDLastSave="0" documentId="13_ncr:1_{0EA29D25-C2A9-43C3-8E17-9FA5BCE170F5}" xr6:coauthVersionLast="47" xr6:coauthVersionMax="47" xr10:uidLastSave="{00000000-0000-0000-0000-000000000000}"/>
  <bookViews>
    <workbookView xWindow="-120" yWindow="-120" windowWidth="29040" windowHeight="15720" xr2:uid="{00000000-000D-0000-FFFF-FFFF00000000}"/>
  </bookViews>
  <sheets>
    <sheet name="入力シート" sheetId="9" r:id="rId1"/>
    <sheet name="（包括）宿泊費明細（職員分）" sheetId="12" r:id="rId2"/>
    <sheet name="（包括）宿泊費明細（家族分）" sheetId="13" r:id="rId3"/>
    <sheet name="【参考】入力補助シート" sheetId="17" r:id="rId4"/>
    <sheet name="【参考】添付資料" sheetId="15" r:id="rId5"/>
    <sheet name="赴任旅費請求書" sheetId="8" r:id="rId6"/>
    <sheet name="転居費明細" sheetId="1" r:id="rId7"/>
    <sheet name="リスト" sheetId="10" state="hidden" r:id="rId8"/>
  </sheets>
  <definedNames>
    <definedName name="_xlnm.Print_Area" localSheetId="2">'（包括）宿泊費明細（家族分）'!$A$1:$AK$240</definedName>
    <definedName name="_xlnm.Print_Area" localSheetId="1">'（包括）宿泊費明細（職員分）'!$A$1:$AK$48</definedName>
    <definedName name="_xlnm.Print_Area" localSheetId="4">【参考】添付資料!$A$1:$O$46</definedName>
    <definedName name="_xlnm.Print_Area" localSheetId="6">転居費明細!$A$1:$AK$39</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 name="医療一">#REF!</definedName>
    <definedName name="医療三">#REF!</definedName>
    <definedName name="医療二">#REF!</definedName>
    <definedName name="海事一">#REF!</definedName>
    <definedName name="海事二">#REF!</definedName>
    <definedName name="教育一">#REF!</definedName>
    <definedName name="教育二">#REF!</definedName>
    <definedName name="研究職">#REF!</definedName>
    <definedName name="公安一">#REF!</definedName>
    <definedName name="公安二">#REF!</definedName>
    <definedName name="行一">#REF!</definedName>
    <definedName name="行二">#REF!</definedName>
    <definedName name="指定職">#REF!</definedName>
    <definedName name="税務">#REF!</definedName>
    <definedName name="専スタ">#REF!</definedName>
    <definedName name="専行">#REF!</definedName>
    <definedName name="内閣総理大臣等">#REF!</definedName>
    <definedName name="福祉">#REF!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8" i="17" l="1"/>
  <c r="M41" i="17"/>
  <c r="M36" i="17"/>
  <c r="H38" i="17"/>
  <c r="H31" i="17"/>
  <c r="H26" i="17"/>
  <c r="C39" i="17"/>
  <c r="C34" i="17"/>
  <c r="C46" i="17"/>
  <c r="M29" i="17"/>
  <c r="C29" i="17"/>
  <c r="M26" i="17"/>
  <c r="C26" i="17"/>
  <c r="N25" i="17"/>
  <c r="N27" i="17" s="1"/>
  <c r="D25" i="17"/>
  <c r="D27" i="17" s="1"/>
  <c r="M24" i="17"/>
  <c r="C24" i="17"/>
  <c r="N22" i="17"/>
  <c r="N24" i="17" s="1"/>
  <c r="D22" i="17"/>
  <c r="D24" i="17" s="1"/>
  <c r="C40" i="17" s="1"/>
  <c r="M20" i="17"/>
  <c r="H20" i="17"/>
  <c r="I20" i="17" s="1"/>
  <c r="H39" i="17" s="1"/>
  <c r="C20" i="17"/>
  <c r="N19" i="17"/>
  <c r="N21" i="17" s="1"/>
  <c r="D19" i="17"/>
  <c r="D21" i="17" s="1"/>
  <c r="M18" i="17"/>
  <c r="H18" i="17"/>
  <c r="C18" i="17"/>
  <c r="N16" i="17"/>
  <c r="N18" i="17" s="1"/>
  <c r="D16" i="17"/>
  <c r="D18" i="17" s="1"/>
  <c r="C35" i="17" s="1"/>
  <c r="M14" i="17"/>
  <c r="H14" i="17"/>
  <c r="C14" i="17"/>
  <c r="N13" i="17"/>
  <c r="N15" i="17" s="1"/>
  <c r="D13" i="17"/>
  <c r="D15" i="17" s="1"/>
  <c r="M12" i="17"/>
  <c r="C12" i="17"/>
  <c r="H10" i="17"/>
  <c r="M9" i="17"/>
  <c r="C9" i="17"/>
  <c r="N8" i="17"/>
  <c r="N10" i="17" s="1"/>
  <c r="D8" i="17"/>
  <c r="D10" i="17" s="1"/>
  <c r="M7" i="17"/>
  <c r="H7" i="17"/>
  <c r="C7" i="17"/>
  <c r="M4" i="17"/>
  <c r="H4" i="17"/>
  <c r="C4" i="17"/>
  <c r="N3" i="17"/>
  <c r="N5" i="17" s="1"/>
  <c r="D3" i="17"/>
  <c r="D5" i="17" s="1"/>
  <c r="C41" i="17" l="1"/>
  <c r="C42" i="17" s="1"/>
  <c r="H40" i="17"/>
  <c r="H41" i="17" s="1"/>
  <c r="C47" i="17"/>
  <c r="C48" i="17" s="1"/>
  <c r="M30" i="17"/>
  <c r="M32" i="17" s="1"/>
  <c r="M33" i="17" s="1"/>
  <c r="M34" i="17" s="1"/>
  <c r="I22" i="17"/>
  <c r="H27" i="17" s="1"/>
  <c r="C36" i="17"/>
  <c r="C37" i="17" s="1"/>
  <c r="C30" i="17"/>
  <c r="C31" i="17" s="1"/>
  <c r="C32" i="17" s="1"/>
  <c r="I24" i="17"/>
  <c r="H32" i="17" s="1"/>
  <c r="H22" i="17"/>
  <c r="H23" i="17" s="1"/>
  <c r="H24" i="17" s="1"/>
  <c r="H33" i="17" l="1"/>
  <c r="H34" i="17" s="1"/>
  <c r="C44" i="17"/>
  <c r="C49" i="17"/>
  <c r="N32" i="17"/>
  <c r="M37" i="17" s="1"/>
  <c r="N30" i="17"/>
  <c r="M49" i="17" s="1"/>
  <c r="N34" i="17"/>
  <c r="H28" i="17"/>
  <c r="H29" i="17" s="1"/>
  <c r="H36" i="17" l="1"/>
  <c r="M42" i="17"/>
  <c r="M43" i="17" s="1"/>
  <c r="M44" i="17" s="1"/>
  <c r="M50" i="17"/>
  <c r="M51" i="17" s="1"/>
  <c r="AB33" i="1"/>
  <c r="AA159" i="13"/>
  <c r="F232" i="13"/>
  <c r="F222" i="13"/>
  <c r="F212" i="13"/>
  <c r="F184" i="13"/>
  <c r="F174" i="13"/>
  <c r="F164" i="13"/>
  <c r="F136" i="13"/>
  <c r="F126" i="13"/>
  <c r="F116" i="13"/>
  <c r="F88" i="13"/>
  <c r="F78" i="13"/>
  <c r="F68" i="13"/>
  <c r="F40" i="13"/>
  <c r="F30" i="13"/>
  <c r="AA15" i="13"/>
  <c r="F20" i="13" s="1"/>
  <c r="A203" i="13"/>
  <c r="A155" i="13"/>
  <c r="A107" i="13"/>
  <c r="A59" i="13"/>
  <c r="AA232" i="13"/>
  <c r="AA222" i="13"/>
  <c r="AA212" i="13"/>
  <c r="AA184" i="13"/>
  <c r="AA174" i="13"/>
  <c r="AA164" i="13"/>
  <c r="AA136" i="13"/>
  <c r="AA126" i="13"/>
  <c r="AA116" i="13"/>
  <c r="AA88" i="13"/>
  <c r="AA78" i="13"/>
  <c r="AA68" i="13"/>
  <c r="AA40" i="13"/>
  <c r="AA30" i="13"/>
  <c r="AA20" i="13"/>
  <c r="M38" i="17" l="1"/>
  <c r="M39" i="17" s="1"/>
  <c r="M46" i="17" s="1"/>
  <c r="F40" i="12"/>
  <c r="AA40" i="12"/>
  <c r="AA30" i="12"/>
  <c r="AA20" i="12"/>
  <c r="H18" i="8"/>
  <c r="H19" i="8"/>
  <c r="AD45" i="12" l="1"/>
  <c r="F19" i="8" s="1"/>
  <c r="F80" i="8"/>
  <c r="AA199" i="13"/>
  <c r="N199" i="13"/>
  <c r="F199" i="13"/>
  <c r="F68" i="8"/>
  <c r="AA151" i="13"/>
  <c r="N151" i="13"/>
  <c r="F151" i="13"/>
  <c r="F56" i="8"/>
  <c r="AA103" i="13"/>
  <c r="N103" i="13"/>
  <c r="F103" i="13"/>
  <c r="F44" i="8"/>
  <c r="AA55" i="13"/>
  <c r="N55" i="13"/>
  <c r="F55" i="13"/>
  <c r="AD45" i="13"/>
  <c r="F32" i="8" s="1"/>
  <c r="AA7" i="13"/>
  <c r="N7" i="13"/>
  <c r="F7" i="13"/>
  <c r="AD237" i="13"/>
  <c r="AA227" i="13"/>
  <c r="A223" i="13"/>
  <c r="AA217" i="13"/>
  <c r="AA207" i="13"/>
  <c r="AH201" i="13"/>
  <c r="AA198" i="13"/>
  <c r="F198" i="13"/>
  <c r="AA197" i="13"/>
  <c r="AA196" i="13"/>
  <c r="N196" i="13"/>
  <c r="F196" i="13"/>
  <c r="F195" i="13"/>
  <c r="AD189" i="13"/>
  <c r="AA179" i="13"/>
  <c r="A175" i="13"/>
  <c r="AA169" i="13"/>
  <c r="AH153" i="13"/>
  <c r="AA150" i="13"/>
  <c r="F150" i="13"/>
  <c r="AA149" i="13"/>
  <c r="AA148" i="13"/>
  <c r="N148" i="13"/>
  <c r="F148" i="13"/>
  <c r="F147" i="13"/>
  <c r="AD141" i="13"/>
  <c r="A127" i="13"/>
  <c r="AA121" i="13"/>
  <c r="AA111" i="13"/>
  <c r="AH105" i="13"/>
  <c r="AA102" i="13"/>
  <c r="F102" i="13"/>
  <c r="AA101" i="13"/>
  <c r="AA100" i="13"/>
  <c r="N100" i="13"/>
  <c r="F100" i="13"/>
  <c r="F99" i="13"/>
  <c r="AD93" i="13"/>
  <c r="A89" i="13"/>
  <c r="AA83" i="13"/>
  <c r="A79" i="13"/>
  <c r="AA73" i="13"/>
  <c r="AD94" i="13"/>
  <c r="F46" i="8" s="1"/>
  <c r="AD92" i="13"/>
  <c r="F43" i="8" s="1"/>
  <c r="AA63" i="13"/>
  <c r="A69" i="13" s="1"/>
  <c r="AH57" i="13"/>
  <c r="AA54" i="13"/>
  <c r="F54" i="13"/>
  <c r="AA53" i="13"/>
  <c r="AA52" i="13"/>
  <c r="N52" i="13"/>
  <c r="F52" i="13"/>
  <c r="F51" i="13"/>
  <c r="AA6" i="13"/>
  <c r="F6" i="13"/>
  <c r="AA5" i="13"/>
  <c r="AA4" i="13"/>
  <c r="N4" i="13"/>
  <c r="F4" i="13"/>
  <c r="F3" i="13"/>
  <c r="F101" i="13" s="1"/>
  <c r="AA35" i="13"/>
  <c r="A31" i="13"/>
  <c r="AA25" i="13"/>
  <c r="A21" i="13"/>
  <c r="AH9" i="13"/>
  <c r="A11" i="13" s="1"/>
  <c r="AA35" i="12"/>
  <c r="AA25" i="12"/>
  <c r="F30" i="12" s="1"/>
  <c r="AA15" i="12"/>
  <c r="F20" i="12" s="1"/>
  <c r="AH9" i="12"/>
  <c r="AA7" i="12"/>
  <c r="F7" i="12"/>
  <c r="AA6" i="12"/>
  <c r="N5" i="12"/>
  <c r="F5" i="12"/>
  <c r="AA4" i="12"/>
  <c r="N4" i="12"/>
  <c r="F4" i="12"/>
  <c r="F3" i="12"/>
  <c r="F6" i="12" s="1"/>
  <c r="F7" i="1"/>
  <c r="F5" i="1"/>
  <c r="N5" i="1"/>
  <c r="F4" i="1"/>
  <c r="N4" i="1"/>
  <c r="F3" i="1"/>
  <c r="F6" i="1" s="1"/>
  <c r="A11" i="12" l="1"/>
  <c r="AD95" i="13"/>
  <c r="F45" i="8" s="1"/>
  <c r="AD46" i="12"/>
  <c r="F21" i="8" s="1"/>
  <c r="F53" i="13"/>
  <c r="F5" i="13"/>
  <c r="F149" i="13"/>
  <c r="F197" i="13"/>
  <c r="A213" i="13"/>
  <c r="AD236" i="13"/>
  <c r="F79" i="8" s="1"/>
  <c r="A233" i="13"/>
  <c r="AD238" i="13"/>
  <c r="AD188" i="13"/>
  <c r="A185" i="13"/>
  <c r="AD190" i="13"/>
  <c r="F70" i="8" s="1"/>
  <c r="A117" i="13"/>
  <c r="AD140" i="13"/>
  <c r="F55" i="8" s="1"/>
  <c r="AD142" i="13"/>
  <c r="A137" i="13"/>
  <c r="A41" i="13"/>
  <c r="A165" i="13"/>
  <c r="AD46" i="13"/>
  <c r="F34" i="8" s="1"/>
  <c r="AD44" i="13"/>
  <c r="F31" i="8" s="1"/>
  <c r="A21" i="12"/>
  <c r="AD44" i="12"/>
  <c r="A41" i="12"/>
  <c r="A31" i="12"/>
  <c r="AD47" i="12" l="1"/>
  <c r="AB34" i="1" s="1"/>
  <c r="AB35" i="1" s="1"/>
  <c r="F18" i="8"/>
  <c r="AD47" i="13"/>
  <c r="F33" i="8" s="1"/>
  <c r="AD191" i="13"/>
  <c r="F69" i="8" s="1"/>
  <c r="F67" i="8"/>
  <c r="AD239" i="13"/>
  <c r="F81" i="8" s="1"/>
  <c r="F82" i="8"/>
  <c r="AD143" i="13"/>
  <c r="F57" i="8" s="1"/>
  <c r="F58" i="8"/>
  <c r="AB29" i="1"/>
  <c r="AB27" i="1"/>
  <c r="AB28" i="1"/>
  <c r="AB30" i="1" l="1"/>
  <c r="F20" i="8"/>
  <c r="AG21" i="1"/>
  <c r="AG20" i="1"/>
  <c r="AG19" i="1"/>
  <c r="AG18" i="1"/>
  <c r="AG17" i="1"/>
  <c r="AG16" i="1"/>
  <c r="AG15" i="1"/>
  <c r="AG14" i="1"/>
  <c r="AG13" i="1"/>
  <c r="AB21" i="1"/>
  <c r="AB20" i="1"/>
  <c r="AB19" i="1"/>
  <c r="AB18" i="1"/>
  <c r="AB17" i="1"/>
  <c r="AB16" i="1"/>
  <c r="AB15" i="1"/>
  <c r="AB14" i="1"/>
  <c r="AB13" i="1"/>
  <c r="AG11" i="1"/>
  <c r="AB11" i="1"/>
  <c r="C10" i="8"/>
  <c r="E82" i="8" a="1"/>
  <c r="E82" i="8" s="1"/>
  <c r="E81" i="8"/>
  <c r="E80" i="8"/>
  <c r="E79" i="8"/>
  <c r="D79" i="8"/>
  <c r="C82" i="8"/>
  <c r="C81" i="8"/>
  <c r="C80" i="8"/>
  <c r="C79" i="8"/>
  <c r="B82" i="8"/>
  <c r="B81" i="8"/>
  <c r="B80" i="8"/>
  <c r="B79" i="8"/>
  <c r="A82" i="8"/>
  <c r="A81" i="8"/>
  <c r="A80" i="8"/>
  <c r="A79" i="8"/>
  <c r="C74" i="8"/>
  <c r="B74" i="8"/>
  <c r="A74" i="8"/>
  <c r="E70" i="8" a="1"/>
  <c r="E70" i="8" s="1"/>
  <c r="E69" i="8"/>
  <c r="E68" i="8"/>
  <c r="E67" i="8"/>
  <c r="D67" i="8"/>
  <c r="C70" i="8"/>
  <c r="C69" i="8"/>
  <c r="C68" i="8"/>
  <c r="C67" i="8"/>
  <c r="B70" i="8"/>
  <c r="B69" i="8"/>
  <c r="B68" i="8"/>
  <c r="B67" i="8"/>
  <c r="A70" i="8"/>
  <c r="A69" i="8"/>
  <c r="A68" i="8"/>
  <c r="A67" i="8"/>
  <c r="A56" i="8"/>
  <c r="B56" i="8"/>
  <c r="C56" i="8"/>
  <c r="A57" i="8"/>
  <c r="B57" i="8"/>
  <c r="C57" i="8"/>
  <c r="A58" i="8"/>
  <c r="B58" i="8"/>
  <c r="C58" i="8"/>
  <c r="A55" i="8"/>
  <c r="B55" i="8"/>
  <c r="C55" i="8"/>
  <c r="C62" i="8"/>
  <c r="B62" i="8"/>
  <c r="A62" i="8"/>
  <c r="E58" i="8" a="1"/>
  <c r="E58" i="8" s="1"/>
  <c r="E57" i="8"/>
  <c r="E56" i="8"/>
  <c r="E55" i="8"/>
  <c r="D55" i="8"/>
  <c r="C50" i="8"/>
  <c r="B50" i="8"/>
  <c r="A50" i="8"/>
  <c r="E46" i="8" a="1"/>
  <c r="E46" i="8" s="1"/>
  <c r="E45" i="8"/>
  <c r="E44" i="8"/>
  <c r="E43" i="8"/>
  <c r="D43" i="8"/>
  <c r="C46" i="8"/>
  <c r="C45" i="8"/>
  <c r="C44" i="8"/>
  <c r="C43" i="8"/>
  <c r="B46" i="8"/>
  <c r="B45" i="8"/>
  <c r="B44" i="8"/>
  <c r="B43" i="8"/>
  <c r="A46" i="8"/>
  <c r="A45" i="8"/>
  <c r="A44" i="8"/>
  <c r="A43" i="8"/>
  <c r="C38" i="8"/>
  <c r="B38" i="8"/>
  <c r="A38" i="8"/>
  <c r="E34" i="8" a="1"/>
  <c r="E34" i="8" s="1"/>
  <c r="E33" i="8"/>
  <c r="E32" i="8"/>
  <c r="E31" i="8"/>
  <c r="D31" i="8"/>
  <c r="C34" i="8"/>
  <c r="C33" i="8"/>
  <c r="C32" i="8"/>
  <c r="C31" i="8"/>
  <c r="B34" i="8"/>
  <c r="B33" i="8"/>
  <c r="B32" i="8"/>
  <c r="B31" i="8"/>
  <c r="A34" i="8"/>
  <c r="A33" i="8"/>
  <c r="A32" i="8"/>
  <c r="A31" i="8"/>
  <c r="C26" i="8"/>
  <c r="B26" i="8"/>
  <c r="A26" i="8"/>
  <c r="E21" i="8" a="1"/>
  <c r="E21" i="8" s="1"/>
  <c r="E20" i="8"/>
  <c r="E19" i="8"/>
  <c r="E18" i="8"/>
  <c r="D18" i="8"/>
  <c r="C21" i="8"/>
  <c r="C20" i="8"/>
  <c r="C19" i="8"/>
  <c r="C18" i="8"/>
  <c r="B21" i="8"/>
  <c r="B20" i="8"/>
  <c r="B19" i="8"/>
  <c r="B18" i="8"/>
  <c r="A21" i="8"/>
  <c r="A20" i="8"/>
  <c r="A19" i="8"/>
  <c r="A18" i="8"/>
  <c r="AG12" i="1"/>
  <c r="AB12" i="1"/>
  <c r="AA6" i="1"/>
  <c r="AA4" i="1"/>
  <c r="AA7" i="1"/>
  <c r="F4" i="8"/>
  <c r="C12" i="8" s="1"/>
  <c r="D4" i="8"/>
  <c r="B4" i="8"/>
  <c r="B3" i="8"/>
  <c r="G19" i="8" l="1"/>
  <c r="B6" i="8"/>
  <c r="B5" i="8"/>
  <c r="AG22" i="1"/>
  <c r="AB22" i="1"/>
  <c r="AG23" i="1" l="1"/>
  <c r="AB23" i="1"/>
  <c r="AB24" i="1" l="1"/>
  <c r="AD37" i="1" s="1"/>
  <c r="G18" i="8" s="1"/>
  <c r="B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<sst xmlns="http://schemas.openxmlformats.org/spreadsheetml/2006/main" count="2414" uniqueCount="1782">
  <si>
    <t>職名</t>
    <rPh sb="0" eb="2">
      <t>ショクメイ</t>
    </rPh>
    <phoneticPr fontId="3"/>
  </si>
  <si>
    <t>発令日</t>
    <rPh sb="0" eb="3">
      <t>ハツレイビ</t>
    </rPh>
    <phoneticPr fontId="3"/>
  </si>
  <si>
    <t>ａ　引越業者の利用に係る支払額・見積額</t>
    <rPh sb="2" eb="4">
      <t>ヒッコシ</t>
    </rPh>
    <rPh sb="4" eb="6">
      <t>ギョウシャ</t>
    </rPh>
    <rPh sb="7" eb="9">
      <t>リヨウ</t>
    </rPh>
    <rPh sb="10" eb="11">
      <t>カカ</t>
    </rPh>
    <rPh sb="12" eb="14">
      <t>シハライ</t>
    </rPh>
    <rPh sb="14" eb="15">
      <t>ガク</t>
    </rPh>
    <rPh sb="16" eb="18">
      <t>ミツモリ</t>
    </rPh>
    <rPh sb="18" eb="19">
      <t>ガク</t>
    </rPh>
    <phoneticPr fontId="3"/>
  </si>
  <si>
    <t>１社目</t>
    <rPh sb="1" eb="2">
      <t>シャ</t>
    </rPh>
    <rPh sb="2" eb="3">
      <t>メ</t>
    </rPh>
    <phoneticPr fontId="3"/>
  </si>
  <si>
    <t>２社目</t>
    <rPh sb="1" eb="2">
      <t>シャ</t>
    </rPh>
    <rPh sb="2" eb="3">
      <t>メ</t>
    </rPh>
    <phoneticPr fontId="3"/>
  </si>
  <si>
    <t>①</t>
    <phoneticPr fontId="3"/>
  </si>
  <si>
    <t>支払総額・見積総額</t>
    <phoneticPr fontId="3"/>
  </si>
  <si>
    <t>②　対象外経費</t>
    <rPh sb="2" eb="4">
      <t>タイショウ</t>
    </rPh>
    <rPh sb="4" eb="5">
      <t>ガイ</t>
    </rPh>
    <rPh sb="5" eb="7">
      <t>ケイヒ</t>
    </rPh>
    <phoneticPr fontId="3"/>
  </si>
  <si>
    <t>ⅰ）ピアノ、美術品、骨董品、ペット、庭石、植木等の個人的な嗜好の強いものを運送する際の追加費用</t>
    <phoneticPr fontId="3"/>
  </si>
  <si>
    <t>ⅲ）荷造り及び荷解きに係る追加費用（いわゆるおまかせプラン等を利用したことによる追加費用であり、追加の作業員に係る補助車両費を含む。）　※２</t>
    <phoneticPr fontId="3"/>
  </si>
  <si>
    <t>ⅳ）工事費・設置等にかかる追加費用　※３</t>
    <phoneticPr fontId="3"/>
  </si>
  <si>
    <t>ⅴ）家具、家電等の購入費及び賃料</t>
    <phoneticPr fontId="3"/>
  </si>
  <si>
    <t>ⅷ）値引き、消費税等調整額</t>
    <phoneticPr fontId="3"/>
  </si>
  <si>
    <t>ⅸ）その他</t>
    <rPh sb="4" eb="5">
      <t>タ</t>
    </rPh>
    <phoneticPr fontId="3"/>
  </si>
  <si>
    <t>ⅰ～ⅸ計</t>
    <phoneticPr fontId="3"/>
  </si>
  <si>
    <t>③</t>
    <phoneticPr fontId="3"/>
  </si>
  <si>
    <t>対象外経費控除後の支払額・見積額（①－②）</t>
    <rPh sb="0" eb="2">
      <t>タイショウ</t>
    </rPh>
    <rPh sb="2" eb="3">
      <t>ガイ</t>
    </rPh>
    <rPh sb="3" eb="5">
      <t>ケイヒ</t>
    </rPh>
    <rPh sb="5" eb="7">
      <t>コウジョ</t>
    </rPh>
    <rPh sb="7" eb="8">
      <t>ゴ</t>
    </rPh>
    <rPh sb="9" eb="11">
      <t>シハラ</t>
    </rPh>
    <rPh sb="11" eb="12">
      <t>ガク</t>
    </rPh>
    <rPh sb="13" eb="15">
      <t>ミツモリ</t>
    </rPh>
    <rPh sb="15" eb="16">
      <t>ガク</t>
    </rPh>
    <phoneticPr fontId="3"/>
  </si>
  <si>
    <t>④</t>
    <phoneticPr fontId="3"/>
  </si>
  <si>
    <t>最安価の引越業者の支払額・見積額（③のうち最安価額）</t>
    <phoneticPr fontId="3"/>
  </si>
  <si>
    <t>宅配便などの運送料</t>
    <rPh sb="0" eb="3">
      <t>タクハイビン</t>
    </rPh>
    <rPh sb="6" eb="8">
      <t>ウンソウ</t>
    </rPh>
    <rPh sb="8" eb="9">
      <t>リョウ</t>
    </rPh>
    <phoneticPr fontId="2"/>
  </si>
  <si>
    <t>その他、転居に際して直接要した費用（対象外経費を除く）</t>
    <rPh sb="2" eb="3">
      <t>タ</t>
    </rPh>
    <rPh sb="7" eb="8">
      <t>サイ</t>
    </rPh>
    <rPh sb="10" eb="12">
      <t>チョクセツ</t>
    </rPh>
    <rPh sb="12" eb="13">
      <t>ヨウ</t>
    </rPh>
    <rPh sb="15" eb="17">
      <t>ヒヨウ</t>
    </rPh>
    <rPh sb="18" eb="21">
      <t>タイショウガイ</t>
    </rPh>
    <rPh sb="21" eb="23">
      <t>ケイヒ</t>
    </rPh>
    <rPh sb="24" eb="25">
      <t>ノゾ</t>
    </rPh>
    <phoneticPr fontId="2"/>
  </si>
  <si>
    <t>赴任旅費請求書</t>
    <rPh sb="0" eb="4">
      <t>フニンリョヒ</t>
    </rPh>
    <rPh sb="4" eb="7">
      <t>セイキュウショ</t>
    </rPh>
    <phoneticPr fontId="3"/>
  </si>
  <si>
    <t>所属名</t>
    <rPh sb="0" eb="3">
      <t>ショゾクメイ</t>
    </rPh>
    <phoneticPr fontId="3"/>
  </si>
  <si>
    <t>氏名</t>
    <rPh sb="0" eb="2">
      <t>シメイ</t>
    </rPh>
    <phoneticPr fontId="3"/>
  </si>
  <si>
    <t>新所属名</t>
    <rPh sb="0" eb="3">
      <t>シンショゾク</t>
    </rPh>
    <rPh sb="3" eb="4">
      <t>メイ</t>
    </rPh>
    <phoneticPr fontId="3"/>
  </si>
  <si>
    <t>旧所属名</t>
    <rPh sb="0" eb="3">
      <t>キュウショゾク</t>
    </rPh>
    <rPh sb="3" eb="4">
      <t>メイ</t>
    </rPh>
    <phoneticPr fontId="3"/>
  </si>
  <si>
    <t>職員コード</t>
    <rPh sb="0" eb="2">
      <t>ショクイン</t>
    </rPh>
    <phoneticPr fontId="3"/>
  </si>
  <si>
    <t>千葉県千葉市中央区市場町１－１</t>
    <rPh sb="0" eb="3">
      <t>チバケン</t>
    </rPh>
    <rPh sb="3" eb="6">
      <t>チバシ</t>
    </rPh>
    <rPh sb="6" eb="9">
      <t>チュウオウク</t>
    </rPh>
    <rPh sb="9" eb="12">
      <t>イチバチョウ</t>
    </rPh>
    <phoneticPr fontId="3"/>
  </si>
  <si>
    <t>居住地</t>
    <rPh sb="0" eb="3">
      <t>キョジュウチ</t>
    </rPh>
    <phoneticPr fontId="3"/>
  </si>
  <si>
    <t>旧居住地</t>
    <rPh sb="0" eb="1">
      <t>キュウ</t>
    </rPh>
    <rPh sb="1" eb="4">
      <t>キョジュウチ</t>
    </rPh>
    <phoneticPr fontId="3"/>
  </si>
  <si>
    <t>１．基本情報</t>
    <rPh sb="2" eb="6">
      <t>キホンジョウホウ</t>
    </rPh>
    <phoneticPr fontId="3"/>
  </si>
  <si>
    <t>旅費　太郎</t>
    <rPh sb="0" eb="2">
      <t>リョヒ</t>
    </rPh>
    <rPh sb="3" eb="5">
      <t>タロウ</t>
    </rPh>
    <phoneticPr fontId="3"/>
  </si>
  <si>
    <t>主事</t>
    <rPh sb="0" eb="2">
      <t>シュジ</t>
    </rPh>
    <phoneticPr fontId="3"/>
  </si>
  <si>
    <t>（１）所属コードを入力してください。</t>
    <rPh sb="3" eb="5">
      <t>ショゾク</t>
    </rPh>
    <rPh sb="9" eb="11">
      <t>ニュウリョク</t>
    </rPh>
    <phoneticPr fontId="3"/>
  </si>
  <si>
    <t>　①ピアノ、美術品、骨董品、ペット、庭石、植木等の個人的な嗜好の強いものを運送する際の追加費用</t>
    <phoneticPr fontId="3"/>
  </si>
  <si>
    <t>　③荷造り及び荷解きに係る追加費用（いわゆるおまかせプラン等を利用したことによる追加費用であり、追加の作業員に係る補助車両費を含む。）</t>
    <phoneticPr fontId="3"/>
  </si>
  <si>
    <t>　⑤家具、家電等の購入費及び賃料</t>
    <phoneticPr fontId="3"/>
  </si>
  <si>
    <t>　⑦荷物を一時保管する場合の追加費用</t>
    <phoneticPr fontId="3"/>
  </si>
  <si>
    <t>　⑧値引き、消費税等調整額</t>
    <phoneticPr fontId="3"/>
  </si>
  <si>
    <t>　⑨その他</t>
    <rPh sb="4" eb="5">
      <t>タ</t>
    </rPh>
    <phoneticPr fontId="3"/>
  </si>
  <si>
    <t>　①交通手段（１つ目）</t>
    <rPh sb="2" eb="6">
      <t>コウツウシュダン</t>
    </rPh>
    <rPh sb="9" eb="10">
      <t>メ</t>
    </rPh>
    <phoneticPr fontId="3"/>
  </si>
  <si>
    <t>　②交通手段（２つ目）</t>
    <phoneticPr fontId="3"/>
  </si>
  <si>
    <t>　③交通手段（３つ目）</t>
    <phoneticPr fontId="3"/>
  </si>
  <si>
    <t>　③交通手段（４つ目）</t>
    <phoneticPr fontId="3"/>
  </si>
  <si>
    <t>引越業者を利用</t>
    <phoneticPr fontId="3"/>
  </si>
  <si>
    <t>宅配便を利用</t>
    <rPh sb="4" eb="6">
      <t>リヨウ</t>
    </rPh>
    <phoneticPr fontId="3"/>
  </si>
  <si>
    <t>自家用車（親族等の自家用車を含む。）を利用</t>
    <rPh sb="5" eb="8">
      <t>シンゾクトウ</t>
    </rPh>
    <rPh sb="9" eb="13">
      <t>ジカヨウシャ</t>
    </rPh>
    <rPh sb="12" eb="13">
      <t>クルマ</t>
    </rPh>
    <rPh sb="14" eb="15">
      <t>フク</t>
    </rPh>
    <rPh sb="19" eb="21">
      <t>リヨウ</t>
    </rPh>
    <phoneticPr fontId="3"/>
  </si>
  <si>
    <t>レンタカーを利用</t>
    <rPh sb="6" eb="8">
      <t>リヨウ</t>
    </rPh>
    <phoneticPr fontId="3"/>
  </si>
  <si>
    <t>その他</t>
    <rPh sb="2" eb="3">
      <t>タ</t>
    </rPh>
    <phoneticPr fontId="3"/>
  </si>
  <si>
    <t>鉄道</t>
    <rPh sb="0" eb="2">
      <t>テツドウ</t>
    </rPh>
    <phoneticPr fontId="3"/>
  </si>
  <si>
    <t>バス</t>
    <phoneticPr fontId="3"/>
  </si>
  <si>
    <t>航空機</t>
    <rPh sb="0" eb="3">
      <t>コウクウキ</t>
    </rPh>
    <phoneticPr fontId="3"/>
  </si>
  <si>
    <t>船舶</t>
    <rPh sb="0" eb="2">
      <t>センパク</t>
    </rPh>
    <phoneticPr fontId="3"/>
  </si>
  <si>
    <t>自家用車</t>
    <rPh sb="0" eb="4">
      <t>ジカヨウシャ</t>
    </rPh>
    <phoneticPr fontId="3"/>
  </si>
  <si>
    <t>レンタカー</t>
    <phoneticPr fontId="3"/>
  </si>
  <si>
    <t>３．赴任に係る交通費等…赴任に伴う職員分の新旧居住地間の片道交通費等</t>
    <rPh sb="2" eb="4">
      <t>フニン</t>
    </rPh>
    <rPh sb="5" eb="6">
      <t>カカ</t>
    </rPh>
    <rPh sb="7" eb="10">
      <t>コウツウヒ</t>
    </rPh>
    <rPh sb="10" eb="11">
      <t>トウ</t>
    </rPh>
    <rPh sb="12" eb="14">
      <t>フニン</t>
    </rPh>
    <rPh sb="15" eb="16">
      <t>トモナ</t>
    </rPh>
    <rPh sb="17" eb="19">
      <t>ショクイン</t>
    </rPh>
    <rPh sb="19" eb="20">
      <t>ブン</t>
    </rPh>
    <rPh sb="21" eb="23">
      <t>シンキュウ</t>
    </rPh>
    <rPh sb="23" eb="26">
      <t>キョジュウチ</t>
    </rPh>
    <rPh sb="26" eb="27">
      <t>アイダ</t>
    </rPh>
    <rPh sb="28" eb="30">
      <t>カタミチ</t>
    </rPh>
    <rPh sb="30" eb="33">
      <t>コウツウヒ</t>
    </rPh>
    <rPh sb="33" eb="34">
      <t>トウ</t>
    </rPh>
    <phoneticPr fontId="3"/>
  </si>
  <si>
    <t>配偶者</t>
    <rPh sb="0" eb="3">
      <t>ハイグウシャ</t>
    </rPh>
    <phoneticPr fontId="3"/>
  </si>
  <si>
    <t>子</t>
    <rPh sb="0" eb="1">
      <t>コ</t>
    </rPh>
    <phoneticPr fontId="3"/>
  </si>
  <si>
    <t>父母</t>
    <rPh sb="0" eb="2">
      <t>フボ</t>
    </rPh>
    <phoneticPr fontId="3"/>
  </si>
  <si>
    <t>孫</t>
    <rPh sb="0" eb="1">
      <t>マゴ</t>
    </rPh>
    <phoneticPr fontId="3"/>
  </si>
  <si>
    <t>祖父母</t>
    <rPh sb="0" eb="3">
      <t>ソフボ</t>
    </rPh>
    <phoneticPr fontId="3"/>
  </si>
  <si>
    <t>兄弟姉妹</t>
    <rPh sb="0" eb="4">
      <t>キョウダイシマイ</t>
    </rPh>
    <phoneticPr fontId="3"/>
  </si>
  <si>
    <t>４－１．家族移転費（１人目）…赴任に伴う家族の新旧居住地間の片道交通費等</t>
    <rPh sb="4" eb="9">
      <t>カゾクイテンヒ</t>
    </rPh>
    <rPh sb="11" eb="13">
      <t>ニンメ</t>
    </rPh>
    <rPh sb="15" eb="17">
      <t>フニン</t>
    </rPh>
    <rPh sb="18" eb="19">
      <t>トモナ</t>
    </rPh>
    <rPh sb="20" eb="22">
      <t>カゾク</t>
    </rPh>
    <rPh sb="23" eb="25">
      <t>シンキュウ</t>
    </rPh>
    <rPh sb="25" eb="28">
      <t>キョジュウチ</t>
    </rPh>
    <rPh sb="28" eb="29">
      <t>アイダ</t>
    </rPh>
    <rPh sb="30" eb="32">
      <t>カタミチ</t>
    </rPh>
    <rPh sb="32" eb="35">
      <t>コウツウヒ</t>
    </rPh>
    <rPh sb="35" eb="36">
      <t>トウ</t>
    </rPh>
    <phoneticPr fontId="3"/>
  </si>
  <si>
    <t>４－２．家族移転費（２人目）…赴任に伴う家族の新旧居住地間の片道交通費等</t>
    <rPh sb="4" eb="9">
      <t>カゾクイテンヒ</t>
    </rPh>
    <rPh sb="11" eb="12">
      <t>ニン</t>
    </rPh>
    <rPh sb="12" eb="13">
      <t>モク</t>
    </rPh>
    <rPh sb="15" eb="17">
      <t>フニン</t>
    </rPh>
    <rPh sb="18" eb="19">
      <t>トモナ</t>
    </rPh>
    <rPh sb="20" eb="22">
      <t>カゾク</t>
    </rPh>
    <rPh sb="23" eb="25">
      <t>シンキュウ</t>
    </rPh>
    <rPh sb="25" eb="28">
      <t>キョジュウチ</t>
    </rPh>
    <rPh sb="28" eb="29">
      <t>アイダ</t>
    </rPh>
    <rPh sb="30" eb="32">
      <t>カタミチ</t>
    </rPh>
    <rPh sb="32" eb="35">
      <t>コウツウヒ</t>
    </rPh>
    <rPh sb="35" eb="36">
      <t>トウ</t>
    </rPh>
    <phoneticPr fontId="3"/>
  </si>
  <si>
    <t>４－３．家族移転費（３人目）…赴任に伴う家族の新旧居住地間の片道交通費等</t>
    <rPh sb="4" eb="9">
      <t>カゾクイテンヒ</t>
    </rPh>
    <rPh sb="11" eb="12">
      <t>ニン</t>
    </rPh>
    <rPh sb="12" eb="13">
      <t>モク</t>
    </rPh>
    <rPh sb="15" eb="17">
      <t>フニン</t>
    </rPh>
    <rPh sb="18" eb="19">
      <t>トモナ</t>
    </rPh>
    <rPh sb="20" eb="22">
      <t>カゾク</t>
    </rPh>
    <rPh sb="23" eb="25">
      <t>シンキュウ</t>
    </rPh>
    <rPh sb="25" eb="28">
      <t>キョジュウチ</t>
    </rPh>
    <rPh sb="28" eb="29">
      <t>アイダ</t>
    </rPh>
    <rPh sb="30" eb="32">
      <t>カタミチ</t>
    </rPh>
    <rPh sb="32" eb="35">
      <t>コウツウヒ</t>
    </rPh>
    <rPh sb="35" eb="36">
      <t>トウ</t>
    </rPh>
    <phoneticPr fontId="3"/>
  </si>
  <si>
    <t>４－４．家族移転費（４人目）…赴任に伴う家族の新旧居住地間の片道交通費等</t>
    <rPh sb="4" eb="9">
      <t>カゾクイテンヒ</t>
    </rPh>
    <rPh sb="11" eb="12">
      <t>ニン</t>
    </rPh>
    <rPh sb="12" eb="13">
      <t>モク</t>
    </rPh>
    <rPh sb="15" eb="17">
      <t>フニン</t>
    </rPh>
    <rPh sb="18" eb="19">
      <t>トモナ</t>
    </rPh>
    <rPh sb="20" eb="22">
      <t>カゾク</t>
    </rPh>
    <rPh sb="23" eb="25">
      <t>シンキュウ</t>
    </rPh>
    <rPh sb="25" eb="28">
      <t>キョジュウチ</t>
    </rPh>
    <rPh sb="28" eb="29">
      <t>アイダ</t>
    </rPh>
    <rPh sb="30" eb="32">
      <t>カタミチ</t>
    </rPh>
    <rPh sb="32" eb="35">
      <t>コウツウヒ</t>
    </rPh>
    <rPh sb="35" eb="36">
      <t>トウ</t>
    </rPh>
    <phoneticPr fontId="3"/>
  </si>
  <si>
    <t>４－５．家族移転費（５人目）…赴任に伴う家族の新旧居住地間の片道交通費等</t>
    <rPh sb="4" eb="9">
      <t>カゾクイテンヒ</t>
    </rPh>
    <rPh sb="11" eb="12">
      <t>ニン</t>
    </rPh>
    <rPh sb="12" eb="13">
      <t>モク</t>
    </rPh>
    <rPh sb="15" eb="17">
      <t>フニン</t>
    </rPh>
    <rPh sb="18" eb="19">
      <t>トモナ</t>
    </rPh>
    <rPh sb="20" eb="22">
      <t>カゾク</t>
    </rPh>
    <rPh sb="23" eb="25">
      <t>シンキュウ</t>
    </rPh>
    <rPh sb="25" eb="28">
      <t>キョジュウチ</t>
    </rPh>
    <rPh sb="28" eb="29">
      <t>アイダ</t>
    </rPh>
    <rPh sb="30" eb="32">
      <t>カタミチ</t>
    </rPh>
    <rPh sb="32" eb="35">
      <t>コウツウヒ</t>
    </rPh>
    <rPh sb="35" eb="36">
      <t>トウ</t>
    </rPh>
    <phoneticPr fontId="3"/>
  </si>
  <si>
    <t>北海道札幌市北３条西６丁目</t>
    <phoneticPr fontId="3"/>
  </si>
  <si>
    <t>札幌</t>
    <rPh sb="0" eb="2">
      <t>サッポロ</t>
    </rPh>
    <phoneticPr fontId="3"/>
  </si>
  <si>
    <t>新千歳空港</t>
    <rPh sb="0" eb="3">
      <t>シンチトセ</t>
    </rPh>
    <rPh sb="3" eb="5">
      <t>クウコウ</t>
    </rPh>
    <phoneticPr fontId="3"/>
  </si>
  <si>
    <t>交通手段</t>
    <rPh sb="0" eb="4">
      <t>コウツウシュダン</t>
    </rPh>
    <phoneticPr fontId="3"/>
  </si>
  <si>
    <t>出発地</t>
    <rPh sb="0" eb="3">
      <t>シュッパツチ</t>
    </rPh>
    <phoneticPr fontId="3"/>
  </si>
  <si>
    <t>到着地</t>
    <rPh sb="0" eb="3">
      <t>トウチャクチ</t>
    </rPh>
    <phoneticPr fontId="3"/>
  </si>
  <si>
    <t>利用区間</t>
    <rPh sb="0" eb="4">
      <t>リヨウクカン</t>
    </rPh>
    <phoneticPr fontId="3"/>
  </si>
  <si>
    <t>自家用車距離</t>
    <rPh sb="0" eb="4">
      <t>ジカヨウシャ</t>
    </rPh>
    <rPh sb="4" eb="6">
      <t>キョリ</t>
    </rPh>
    <phoneticPr fontId="3"/>
  </si>
  <si>
    <t>鉄道賃
船賃
航空賃
その他の交通費</t>
    <rPh sb="0" eb="3">
      <t>テツドウチン</t>
    </rPh>
    <rPh sb="4" eb="6">
      <t>フナチン</t>
    </rPh>
    <rPh sb="7" eb="10">
      <t>コウクウチン</t>
    </rPh>
    <rPh sb="13" eb="14">
      <t>タ</t>
    </rPh>
    <rPh sb="15" eb="18">
      <t>コウツウヒ</t>
    </rPh>
    <phoneticPr fontId="3"/>
  </si>
  <si>
    <t>宿泊費
包括宿泊費
宿泊地及び夜数
宿泊手当</t>
    <rPh sb="0" eb="3">
      <t>シュクハクヒ</t>
    </rPh>
    <rPh sb="4" eb="9">
      <t>ホウカツシュクハクヒ</t>
    </rPh>
    <rPh sb="10" eb="13">
      <t>シュクハクチ</t>
    </rPh>
    <rPh sb="13" eb="14">
      <t>オヨ</t>
    </rPh>
    <rPh sb="15" eb="16">
      <t>ヨル</t>
    </rPh>
    <rPh sb="16" eb="17">
      <t>スウ</t>
    </rPh>
    <rPh sb="18" eb="22">
      <t>シュクハクテアテ</t>
    </rPh>
    <phoneticPr fontId="3"/>
  </si>
  <si>
    <t>旅行雑費
通信連絡の状況</t>
    <rPh sb="0" eb="4">
      <t>リョコウザッピ</t>
    </rPh>
    <rPh sb="5" eb="9">
      <t>ツウシンレンラク</t>
    </rPh>
    <rPh sb="10" eb="12">
      <t>ジョウキョウ</t>
    </rPh>
    <phoneticPr fontId="3"/>
  </si>
  <si>
    <t>請求額</t>
    <rPh sb="0" eb="3">
      <t>セイキュウガク</t>
    </rPh>
    <phoneticPr fontId="3"/>
  </si>
  <si>
    <t>【請求額内訳】</t>
    <rPh sb="1" eb="4">
      <t>セイキュウガク</t>
    </rPh>
    <rPh sb="4" eb="6">
      <t>ウチワケ</t>
    </rPh>
    <phoneticPr fontId="3"/>
  </si>
  <si>
    <t xml:space="preserve"> このとおり請求します。</t>
    <rPh sb="6" eb="8">
      <t>セイキュウ</t>
    </rPh>
    <phoneticPr fontId="3"/>
  </si>
  <si>
    <t>【家族移転費明細】</t>
    <rPh sb="1" eb="6">
      <t>カゾクイテンヒ</t>
    </rPh>
    <rPh sb="6" eb="8">
      <t>メイサイ</t>
    </rPh>
    <phoneticPr fontId="3"/>
  </si>
  <si>
    <t>氏名</t>
    <rPh sb="0" eb="2">
      <t>シメイ</t>
    </rPh>
    <phoneticPr fontId="3"/>
  </si>
  <si>
    <t>続柄</t>
    <rPh sb="0" eb="2">
      <t>ゾクガラ</t>
    </rPh>
    <phoneticPr fontId="3"/>
  </si>
  <si>
    <t>生年月日</t>
    <rPh sb="0" eb="4">
      <t>セイネンガッピ</t>
    </rPh>
    <phoneticPr fontId="3"/>
  </si>
  <si>
    <t>転居費
家族移転費</t>
    <rPh sb="0" eb="3">
      <t>テンキョヒ</t>
    </rPh>
    <rPh sb="4" eb="9">
      <t>カゾクイテンヒスウ</t>
    </rPh>
    <phoneticPr fontId="3"/>
  </si>
  <si>
    <t>（１）移転する家族の氏名を記入してください。</t>
    <rPh sb="3" eb="5">
      <t>イテン</t>
    </rPh>
    <rPh sb="7" eb="9">
      <t>カゾク</t>
    </rPh>
    <rPh sb="10" eb="12">
      <t>シメイ</t>
    </rPh>
    <rPh sb="13" eb="15">
      <t>キニュウ</t>
    </rPh>
    <phoneticPr fontId="3"/>
  </si>
  <si>
    <t>（２）移転する家族の続柄を記入してください。</t>
    <rPh sb="3" eb="5">
      <t>イテン</t>
    </rPh>
    <rPh sb="7" eb="9">
      <t>カゾク</t>
    </rPh>
    <rPh sb="10" eb="12">
      <t>ゾクガラ</t>
    </rPh>
    <rPh sb="13" eb="15">
      <t>キニュウ</t>
    </rPh>
    <phoneticPr fontId="3"/>
  </si>
  <si>
    <t>（３）移転する家族の生年月日を記入してください。</t>
    <rPh sb="3" eb="5">
      <t>イテン</t>
    </rPh>
    <rPh sb="7" eb="9">
      <t>カゾク</t>
    </rPh>
    <rPh sb="10" eb="14">
      <t>セイネンガッピ</t>
    </rPh>
    <rPh sb="15" eb="17">
      <t>キニュウ</t>
    </rPh>
    <phoneticPr fontId="3"/>
  </si>
  <si>
    <t>旅費　花子</t>
    <rPh sb="0" eb="2">
      <t>リョヒ</t>
    </rPh>
    <rPh sb="3" eb="5">
      <t>ハナコ</t>
    </rPh>
    <phoneticPr fontId="3"/>
  </si>
  <si>
    <t>（１）移転する家族の氏名を記入してください。</t>
    <phoneticPr fontId="3"/>
  </si>
  <si>
    <t>（２）移転する家族の続柄を記入してください。</t>
    <phoneticPr fontId="3"/>
  </si>
  <si>
    <t>（３）移転する家族の生年月日を記入してください。</t>
    <phoneticPr fontId="3"/>
  </si>
  <si>
    <t>札幌</t>
    <phoneticPr fontId="3"/>
  </si>
  <si>
    <t>新千歳空港</t>
    <phoneticPr fontId="3"/>
  </si>
  <si>
    <t>旅費　一郎</t>
    <phoneticPr fontId="3"/>
  </si>
  <si>
    <t>札幌</t>
    <rPh sb="0" eb="2">
      <t>サッポロ</t>
    </rPh>
    <phoneticPr fontId="3"/>
  </si>
  <si>
    <t>成田空港</t>
    <rPh sb="0" eb="4">
      <t>ナリタクウコウ</t>
    </rPh>
    <phoneticPr fontId="3"/>
  </si>
  <si>
    <t>新千歳空港</t>
    <rPh sb="0" eb="5">
      <t>シンチトセクウコウ</t>
    </rPh>
    <phoneticPr fontId="3"/>
  </si>
  <si>
    <t>転居費明細書</t>
    <rPh sb="0" eb="5">
      <t>テンキョヒメイサイ</t>
    </rPh>
    <phoneticPr fontId="3"/>
  </si>
  <si>
    <t>出納局</t>
  </si>
  <si>
    <t>総務部秘書課</t>
  </si>
  <si>
    <t>総務部総務課</t>
  </si>
  <si>
    <t>総務部総務ワークステーション</t>
  </si>
  <si>
    <t>総務部財政課</t>
  </si>
  <si>
    <t>総務部税務課</t>
  </si>
  <si>
    <t>総務部人事課</t>
  </si>
  <si>
    <t>総務部政策法務課</t>
  </si>
  <si>
    <t>総務部審査情報課</t>
  </si>
  <si>
    <t>総務部資産経営課</t>
  </si>
  <si>
    <t>総務部管財課</t>
  </si>
  <si>
    <t>総務部学事課</t>
  </si>
  <si>
    <t>総務部市町村課</t>
  </si>
  <si>
    <t>千葉県自動車税事務所</t>
  </si>
  <si>
    <t>文書館</t>
  </si>
  <si>
    <t>総務部デジタル改革推進局デジタル戦略課</t>
  </si>
  <si>
    <t>総務部デジタル改革推進局デジタル推進課</t>
  </si>
  <si>
    <t>総務部デジタル改革推進局情報システム課</t>
  </si>
  <si>
    <t>千葉県東京事務所</t>
  </si>
  <si>
    <t>中央県税事務所</t>
  </si>
  <si>
    <t>千葉西県税事務所</t>
  </si>
  <si>
    <t>船橋県税事務所</t>
  </si>
  <si>
    <t>松戸県税事務所</t>
  </si>
  <si>
    <t>柏県税事務所</t>
  </si>
  <si>
    <t>佐倉県税事務所</t>
  </si>
  <si>
    <t>旭県税事務所</t>
  </si>
  <si>
    <t>東金県税事務所</t>
  </si>
  <si>
    <t>茂原県税事務所</t>
  </si>
  <si>
    <t>館山県税事務所</t>
  </si>
  <si>
    <t>木更津県税事務所</t>
  </si>
  <si>
    <t>市原県税事務所</t>
  </si>
  <si>
    <t>香取県税事務所</t>
  </si>
  <si>
    <t>葛南地域振興事務所</t>
  </si>
  <si>
    <t>東葛飾地域振興事務所</t>
  </si>
  <si>
    <t>印旛地域振興事務所</t>
  </si>
  <si>
    <t>香取地域振興事務所</t>
  </si>
  <si>
    <t>海匝地域振興事務所</t>
  </si>
  <si>
    <t>山武地域振興事務所</t>
  </si>
  <si>
    <t>長生地域振興事務所</t>
  </si>
  <si>
    <t>夷隅地域振興事務所</t>
  </si>
  <si>
    <t>安房地域振興事務所</t>
  </si>
  <si>
    <t>君津地域振興事務所</t>
  </si>
  <si>
    <t>県土整備部都市整備局都市計画課</t>
  </si>
  <si>
    <t>県土整備部都市整備局宅地安全課</t>
    <rPh sb="0" eb="2">
      <t>ケンド</t>
    </rPh>
    <rPh sb="2" eb="5">
      <t>セイビブ</t>
    </rPh>
    <rPh sb="5" eb="10">
      <t>トシセイビキョク</t>
    </rPh>
    <rPh sb="10" eb="12">
      <t>タクチ</t>
    </rPh>
    <rPh sb="12" eb="15">
      <t>アンゼンカ</t>
    </rPh>
    <phoneticPr fontId="11"/>
  </si>
  <si>
    <t>県土整備部都市整備局市街地整備課</t>
  </si>
  <si>
    <t>県土整備部都市整備局公園緑地課</t>
  </si>
  <si>
    <t>県土整備部都市整備局下水道課</t>
  </si>
  <si>
    <t>県土整備部都市整備局建築指導課</t>
  </si>
  <si>
    <t>県土整備部都市整備局住宅課</t>
  </si>
  <si>
    <t>商工労働部雇用労働課</t>
  </si>
  <si>
    <t>商工労働部産業人材課</t>
  </si>
  <si>
    <t>商工労働部観光政策課</t>
  </si>
  <si>
    <t>商工労働部経済政策課</t>
  </si>
  <si>
    <t>商工労働部産業振興課</t>
  </si>
  <si>
    <t>商工労働部カーボンニュートラル推進課</t>
    <rPh sb="0" eb="5">
      <t>ショウコウロウドウブ</t>
    </rPh>
    <rPh sb="15" eb="18">
      <t>スイシンカ</t>
    </rPh>
    <phoneticPr fontId="11"/>
  </si>
  <si>
    <t>商工労働部経営支援課</t>
  </si>
  <si>
    <t>商工労働部企業立地課</t>
  </si>
  <si>
    <t>千葉県計量検定所</t>
  </si>
  <si>
    <t>産業支援技術研究所</t>
  </si>
  <si>
    <t>千葉県立市原テクノスクール</t>
  </si>
  <si>
    <t>千葉県立船橋テクノスクール</t>
  </si>
  <si>
    <t>千葉県立我孫子テクノスクール</t>
  </si>
  <si>
    <t>千葉県立旭テクノスクール</t>
  </si>
  <si>
    <t>千葉県立東金テクノスクール</t>
  </si>
  <si>
    <t>千葉県立障害者テクノスクール</t>
  </si>
  <si>
    <t>防災危機管理部消防課</t>
  </si>
  <si>
    <t>防災危機管理部産業保安課</t>
  </si>
  <si>
    <t>防災危機管理部危機管理政策課</t>
  </si>
  <si>
    <t>防災危機管理部防災対策課</t>
  </si>
  <si>
    <t>消防学校</t>
  </si>
  <si>
    <t>健康福祉部健康福祉政策課</t>
  </si>
  <si>
    <t>健康福祉部児童家庭課</t>
  </si>
  <si>
    <t>健康福祉部高齢者福祉課</t>
  </si>
  <si>
    <t>健康福祉部保険指導課</t>
  </si>
  <si>
    <t>健康福祉部医療整備課</t>
  </si>
  <si>
    <t>健康福祉部薬務課</t>
  </si>
  <si>
    <t>健康福祉部衛生指導課</t>
  </si>
  <si>
    <t>健康福祉部健康福祉指導課</t>
  </si>
  <si>
    <t>健康福祉部健康づくり支援課</t>
  </si>
  <si>
    <t>健康福祉部疾病対策課</t>
  </si>
  <si>
    <t>健康福祉部子育て支援課</t>
  </si>
  <si>
    <t>健康福祉部障害者福祉推進課</t>
  </si>
  <si>
    <t>健康福祉部障害福祉事業課</t>
  </si>
  <si>
    <t>習志野保健所</t>
  </si>
  <si>
    <t>市川保健所</t>
  </si>
  <si>
    <t>松戸保健所</t>
  </si>
  <si>
    <t>野田保健所</t>
  </si>
  <si>
    <t>香取保健所</t>
  </si>
  <si>
    <t>海匝保健所</t>
  </si>
  <si>
    <t>山武保健所</t>
  </si>
  <si>
    <t>安房保健所</t>
  </si>
  <si>
    <t>市原保健所</t>
  </si>
  <si>
    <t>千葉県衛生研究所</t>
  </si>
  <si>
    <t>鶴舞看護専門学校</t>
  </si>
  <si>
    <t>野田看護専門学校</t>
  </si>
  <si>
    <t>中央児童相談所</t>
  </si>
  <si>
    <t>市川児童相談所</t>
  </si>
  <si>
    <t>柏児童相談所</t>
  </si>
  <si>
    <t>銚子児童相談所</t>
  </si>
  <si>
    <t>君津児童相談所</t>
  </si>
  <si>
    <t>千葉県生実学校</t>
  </si>
  <si>
    <t>千葉県富浦学園</t>
  </si>
  <si>
    <t>精神保健福祉センター</t>
  </si>
  <si>
    <t>動物愛護センタ－</t>
  </si>
  <si>
    <t>中央食肉衛生検査所</t>
  </si>
  <si>
    <t>東総食肉衛生検査所</t>
  </si>
  <si>
    <t>南総食肉衛生検査所</t>
  </si>
  <si>
    <t>習志野健康福祉センター</t>
  </si>
  <si>
    <t>市川健康福祉センター</t>
  </si>
  <si>
    <t>松戸健康福祉センター</t>
  </si>
  <si>
    <t>野田健康福祉センター</t>
  </si>
  <si>
    <t>印旛健康福祉センター</t>
  </si>
  <si>
    <t>印旛健康福祉センター成田支所</t>
  </si>
  <si>
    <t>香取健康福祉センター</t>
  </si>
  <si>
    <t>海匝健康福祉センター</t>
  </si>
  <si>
    <t>八日市場地域保健センター</t>
  </si>
  <si>
    <t>山武健康福祉センター</t>
  </si>
  <si>
    <t>長生健康福祉センター</t>
  </si>
  <si>
    <t>夷隅健康福祉センター</t>
  </si>
  <si>
    <t>安房健康福祉センター</t>
  </si>
  <si>
    <t>鴨川地域保健センター</t>
  </si>
  <si>
    <t>君津健康福祉センター</t>
  </si>
  <si>
    <t>市原健康福祉センター</t>
  </si>
  <si>
    <t>印旛保健所</t>
  </si>
  <si>
    <t>印旛保健所成田支所</t>
  </si>
  <si>
    <t>長生保健所</t>
  </si>
  <si>
    <t>夷隅保健所</t>
  </si>
  <si>
    <t>君津保健所</t>
  </si>
  <si>
    <t>中央障害者相談センター</t>
  </si>
  <si>
    <t>東葛飾障害者相談センター</t>
  </si>
  <si>
    <t>東上総児童相談所</t>
  </si>
  <si>
    <t>保健医療大学</t>
  </si>
  <si>
    <t>千葉県女性サポートセンター</t>
  </si>
  <si>
    <t>環境生活部大気保全課</t>
  </si>
  <si>
    <t>環境生活部水質保全課</t>
  </si>
  <si>
    <t>環境生活部自然保護課</t>
  </si>
  <si>
    <t>環境生活部環境政策課</t>
  </si>
  <si>
    <t>環境生活部循環型社会推進課</t>
  </si>
  <si>
    <t>環境生活部温暖化対策推進課</t>
  </si>
  <si>
    <t>環境生活部ヤード・残土対策課</t>
  </si>
  <si>
    <t>環境生活部廃棄物指導課</t>
  </si>
  <si>
    <t>環境生活部県民生活課</t>
  </si>
  <si>
    <t>環境生活部くらし安全推進課</t>
  </si>
  <si>
    <t>環境研究センター</t>
  </si>
  <si>
    <t>環境研究センター水質地質部</t>
  </si>
  <si>
    <t>消費者センター</t>
  </si>
  <si>
    <t>環境生活部生涯スポーツ振興課</t>
  </si>
  <si>
    <t>環境生活部競技スポーツ振興課</t>
  </si>
  <si>
    <t>環境生活部文化振興課</t>
  </si>
  <si>
    <t>千葉県立美術館</t>
  </si>
  <si>
    <t>千葉県立中央博物館</t>
  </si>
  <si>
    <t>千葉県立現代産業科学館</t>
  </si>
  <si>
    <t>千葉県立関宿城博物館</t>
  </si>
  <si>
    <t>農林水産部農林水産政策課</t>
  </si>
  <si>
    <t>農林水産部団体指導課</t>
  </si>
  <si>
    <t>農林水産部農地・農村振興課</t>
  </si>
  <si>
    <t>農林水産部耕地課</t>
  </si>
  <si>
    <t>農林水産部畜産課</t>
  </si>
  <si>
    <t>農林水産部環境農業推進課</t>
  </si>
  <si>
    <t>農林水産部生産振興課</t>
  </si>
  <si>
    <t>農林水産部担い手支援課</t>
  </si>
  <si>
    <t>農林水産部販売輸出戦略課</t>
  </si>
  <si>
    <t>農林水産部森林課</t>
  </si>
  <si>
    <t>千葉県立農業大学校</t>
  </si>
  <si>
    <t>東部家畜保健衛生所</t>
  </si>
  <si>
    <t>西部家畜保健衛生所</t>
    <rPh sb="0" eb="1">
      <t>ニシ</t>
    </rPh>
    <phoneticPr fontId="11"/>
  </si>
  <si>
    <t>南部家畜保健衛生所</t>
    <rPh sb="0" eb="1">
      <t>ミナミ</t>
    </rPh>
    <phoneticPr fontId="11"/>
  </si>
  <si>
    <t>北部家畜保健衛生所</t>
  </si>
  <si>
    <t>畜産総合研究センター</t>
  </si>
  <si>
    <t>畜産総合研究センター市原乳牛研究所</t>
  </si>
  <si>
    <t>畜産総合研究センター嶺岡乳牛研究所</t>
  </si>
  <si>
    <t>北部林業事務所</t>
  </si>
  <si>
    <t>中部林業事務所</t>
  </si>
  <si>
    <t>南部林業事務所</t>
  </si>
  <si>
    <t>農林総合研究センター</t>
  </si>
  <si>
    <t>農林総合研究センター暖地園芸研究所</t>
  </si>
  <si>
    <t>農林総合研究センター森林研究所</t>
  </si>
  <si>
    <t>農林総合研究センター水稲・畑地園芸研究所</t>
  </si>
  <si>
    <t>千葉農業事務所</t>
  </si>
  <si>
    <t>東葛飾農業事務所</t>
  </si>
  <si>
    <t>印旛農業事務所</t>
  </si>
  <si>
    <t>香取農業事務所</t>
  </si>
  <si>
    <t>海匝農業事務所</t>
  </si>
  <si>
    <t>山武農業事務所</t>
  </si>
  <si>
    <t>長生農業事務所</t>
  </si>
  <si>
    <t>夷隅農業事務所</t>
  </si>
  <si>
    <t>安房農業事務所</t>
  </si>
  <si>
    <t>君津農業事務所</t>
  </si>
  <si>
    <t>農林水産部水産局水産課</t>
  </si>
  <si>
    <t>農林水産部水産局漁業資源課</t>
  </si>
  <si>
    <t>農林水産部水産局漁港課</t>
  </si>
  <si>
    <t>銚子水産事務所</t>
  </si>
  <si>
    <t>館山水産事務所</t>
  </si>
  <si>
    <t>勝浦水産事務所</t>
  </si>
  <si>
    <t>水産情報通信センター</t>
  </si>
  <si>
    <t>水産総合研究センター</t>
  </si>
  <si>
    <t>水産総合研究センター内水面水産研究所</t>
  </si>
  <si>
    <t>銚子漁港事務所</t>
  </si>
  <si>
    <t>南部漁港事務所</t>
  </si>
  <si>
    <t>総合企画部国際課</t>
  </si>
  <si>
    <t>総合企画部地域づくり課</t>
  </si>
  <si>
    <t>総合企画部成田空港政策課</t>
  </si>
  <si>
    <t>総合企画部統計課</t>
  </si>
  <si>
    <t>総合企画部空港地域共生課</t>
  </si>
  <si>
    <t>総合企画部水政課</t>
  </si>
  <si>
    <t>総合企画部交通計画課</t>
  </si>
  <si>
    <t>総合企画部多様性社会推進課</t>
  </si>
  <si>
    <t>総合企画部政策企画課</t>
  </si>
  <si>
    <t>総合企画部報道広報課</t>
  </si>
  <si>
    <t>男女共同参画センター</t>
  </si>
  <si>
    <t>千葉県旅券事務所</t>
  </si>
  <si>
    <t>県土整備部県土整備政策課</t>
  </si>
  <si>
    <t>県土整備部技術管理課</t>
  </si>
  <si>
    <t>県土整備部建設・不動産業課</t>
  </si>
  <si>
    <t>県土整備部用地課</t>
  </si>
  <si>
    <t>県土整備部道路計画課</t>
  </si>
  <si>
    <t>県土整備部道路環境課</t>
  </si>
  <si>
    <t>県土整備部河川整備課</t>
  </si>
  <si>
    <t>県土整備部河川環境課</t>
  </si>
  <si>
    <t>県土整備部港湾課</t>
  </si>
  <si>
    <t>県土整備部営繕課</t>
  </si>
  <si>
    <t>県土整備部施設改修課</t>
  </si>
  <si>
    <t>県土整備部道路整備課</t>
  </si>
  <si>
    <t>亀山・片倉ダム管理事務所</t>
  </si>
  <si>
    <t>高滝ダム管理事務所</t>
  </si>
  <si>
    <t>印旛沼下水道事務所</t>
  </si>
  <si>
    <t>手賀沼下水道事務所</t>
  </si>
  <si>
    <t>江戸川下水道事務所</t>
  </si>
  <si>
    <t>北千葉道路建設事務所</t>
  </si>
  <si>
    <t>千葉土木事務所</t>
  </si>
  <si>
    <t>葛南土木事務所</t>
  </si>
  <si>
    <t>東葛飾土木事務所</t>
  </si>
  <si>
    <t>柏土木事務所</t>
  </si>
  <si>
    <t>印旛土木事務所</t>
  </si>
  <si>
    <t>成田土木事務所</t>
  </si>
  <si>
    <t>香取土木事務所</t>
  </si>
  <si>
    <t>銚子土木事務所</t>
  </si>
  <si>
    <t>海匝土木事務所</t>
  </si>
  <si>
    <t>山武土木事務所</t>
  </si>
  <si>
    <t>長生土木事務所</t>
  </si>
  <si>
    <t>夷隅土木事務所</t>
  </si>
  <si>
    <t>安房土木事務所</t>
  </si>
  <si>
    <t>君津土木事務所</t>
  </si>
  <si>
    <t>市原土木事務所</t>
  </si>
  <si>
    <t>千葉港湾事務所</t>
  </si>
  <si>
    <t>葛南港湾事務所</t>
  </si>
  <si>
    <t>木更津港湾事務所</t>
  </si>
  <si>
    <t>流山区画整理事務所</t>
  </si>
  <si>
    <t>柏区画整理事務所</t>
  </si>
  <si>
    <t>木更津区画整理事務所</t>
  </si>
  <si>
    <t>一宮川改修事務所</t>
  </si>
  <si>
    <t>管理部総務企画課</t>
  </si>
  <si>
    <t>管理部業務振興課</t>
  </si>
  <si>
    <t>管理部財務課</t>
  </si>
  <si>
    <t>管理部経理課</t>
  </si>
  <si>
    <t>県水お客様センタ－</t>
  </si>
  <si>
    <t>千葉水道事務所</t>
  </si>
  <si>
    <t>船橋水道事務所</t>
  </si>
  <si>
    <t>市川水道事務所</t>
  </si>
  <si>
    <t>施設整備センター</t>
  </si>
  <si>
    <t>水道部計画課</t>
  </si>
  <si>
    <t>水道部浄水課</t>
  </si>
  <si>
    <t>水道部給水課</t>
  </si>
  <si>
    <t>柏井浄水場</t>
  </si>
  <si>
    <t>北総浄水場</t>
  </si>
  <si>
    <t>福増浄水場</t>
  </si>
  <si>
    <t>ちば野菊の里浄水場</t>
  </si>
  <si>
    <t>栗山給水場</t>
  </si>
  <si>
    <t>誉田給水場</t>
  </si>
  <si>
    <t>北船橋給水場</t>
  </si>
  <si>
    <t>松戸給水場</t>
  </si>
  <si>
    <t>水質センター</t>
  </si>
  <si>
    <t>工業用水部工業用水管理課</t>
  </si>
  <si>
    <t>工業用水部施設設備課</t>
  </si>
  <si>
    <t>千葉工業用水道事務所</t>
  </si>
  <si>
    <t>葛南工業用水道事務所</t>
  </si>
  <si>
    <t>君津工業用水道事務所</t>
  </si>
  <si>
    <t>土地管理部土地事業調整課</t>
  </si>
  <si>
    <t>土地管理部資産管理課</t>
  </si>
  <si>
    <t>土地管理部土地分譲課</t>
  </si>
  <si>
    <t>経営管理課</t>
  </si>
  <si>
    <t>千葉県がんセンター</t>
  </si>
  <si>
    <t>千葉県救急医療センター</t>
  </si>
  <si>
    <t>千葉県精神科医療センター</t>
  </si>
  <si>
    <t>千葉県総合救急災害医療センター</t>
  </si>
  <si>
    <t>千葉県こども病院</t>
  </si>
  <si>
    <t>千葉県循環器病センター</t>
  </si>
  <si>
    <t>佐原病院</t>
  </si>
  <si>
    <t>企画管理部教育総務課</t>
  </si>
  <si>
    <t>企画管理部福利課</t>
  </si>
  <si>
    <t>企画管理部教育政策課</t>
  </si>
  <si>
    <t>企画管理部財務課</t>
  </si>
  <si>
    <t>企画管理部教育施設課</t>
  </si>
  <si>
    <t>教育振興部生涯学習課</t>
  </si>
  <si>
    <t>教育振興部学習指導課</t>
  </si>
  <si>
    <t>教育振興部特別支援教育課</t>
  </si>
  <si>
    <t>教育庁教育振興部児童生徒安全課</t>
  </si>
  <si>
    <t>教育振興部教職員課</t>
  </si>
  <si>
    <t>教育庁教育振興部保健体育課</t>
  </si>
  <si>
    <t>教育振興部文化財課</t>
  </si>
  <si>
    <t>千葉県教育庁葛南教育事務所</t>
  </si>
  <si>
    <t>千葉県教育庁東葛飾教育事務所</t>
  </si>
  <si>
    <t>千葉県教育庁北総教育事務所</t>
  </si>
  <si>
    <t>千葉県教育庁東上総教育事務所</t>
  </si>
  <si>
    <t>千葉県教育庁南房総教育事務所</t>
  </si>
  <si>
    <t>千葉県立中央図書館</t>
  </si>
  <si>
    <t>千葉県総合教育センター</t>
  </si>
  <si>
    <t>千葉県立西部図書館</t>
  </si>
  <si>
    <t>さわやかちば県民プラザ</t>
  </si>
  <si>
    <t>千葉県立東部図書館</t>
  </si>
  <si>
    <t>千葉県子どもと親のサポートセンター</t>
  </si>
  <si>
    <t>千葉県立千葉高等学校</t>
  </si>
  <si>
    <t>千葉県立千葉女子高等学校</t>
  </si>
  <si>
    <t>千葉県立千葉東高等学校</t>
  </si>
  <si>
    <t>千葉県立千葉商業高等学校</t>
  </si>
  <si>
    <t>千葉県立京葉工業高等学校</t>
  </si>
  <si>
    <t>千葉県立千葉工業高等学校</t>
  </si>
  <si>
    <t>千葉県立千葉南高等学校</t>
  </si>
  <si>
    <t>千葉県立検見川高等学校</t>
  </si>
  <si>
    <t>千葉県立千葉北高等学校</t>
  </si>
  <si>
    <t>千葉県立若松高等学校</t>
  </si>
  <si>
    <t>千葉県立千城台高等学校</t>
  </si>
  <si>
    <t>千葉県立八千代高等学校</t>
  </si>
  <si>
    <t>千葉県立八千代東高等学校</t>
  </si>
  <si>
    <t>千葉県立船橋高等学校</t>
  </si>
  <si>
    <t>千葉県立薬園台高等学校</t>
  </si>
  <si>
    <t>千葉県立船橋東高等学校</t>
  </si>
  <si>
    <t>千葉県立鎌ヶ谷高等学校</t>
  </si>
  <si>
    <t>千葉県立市川工業高等学校</t>
  </si>
  <si>
    <t>千葉県立国府台高等学校</t>
  </si>
  <si>
    <t>千葉県立国分高等学校</t>
  </si>
  <si>
    <t>千葉県立行徳高等学校</t>
  </si>
  <si>
    <t>千葉県立市川東高等学校</t>
  </si>
  <si>
    <t>千葉県立浦安高等学校</t>
  </si>
  <si>
    <t>千葉県立松戸高等学校</t>
  </si>
  <si>
    <t>千葉県立小金高等学校</t>
  </si>
  <si>
    <t>千葉県立松戸南高等学校</t>
  </si>
  <si>
    <t>千葉県立東葛飾高等学校</t>
  </si>
  <si>
    <t>千葉県立柏高等学校</t>
  </si>
  <si>
    <t>千葉県立柏南高等学校</t>
  </si>
  <si>
    <t>千葉県立流山高等学校</t>
  </si>
  <si>
    <t>千葉県立清水高等学校</t>
  </si>
  <si>
    <t>千葉県立我孫子高等学校</t>
  </si>
  <si>
    <t>千葉県立佐倉高等学校</t>
  </si>
  <si>
    <t>千葉県立佐倉東高等学校</t>
  </si>
  <si>
    <t>千葉県立佐倉西高等学校</t>
  </si>
  <si>
    <t>千葉県立八街高等学校</t>
  </si>
  <si>
    <t>千葉県立四街道高等学校</t>
  </si>
  <si>
    <t>千葉県立佐原高等学校</t>
  </si>
  <si>
    <t>千葉県立小見川高等学校</t>
  </si>
  <si>
    <t>千葉県立多古高等学校</t>
  </si>
  <si>
    <t>千葉県立銚子高等学校</t>
  </si>
  <si>
    <t>千葉県立銚子商業高等学校</t>
  </si>
  <si>
    <t>千葉県立旭農業高等学校</t>
  </si>
  <si>
    <t>千葉県立東総工業高等学校</t>
  </si>
  <si>
    <t>千葉県立匝瑳高等学校</t>
  </si>
  <si>
    <t>千葉県立松尾高等学校</t>
  </si>
  <si>
    <t>千葉県立成東高等学校</t>
  </si>
  <si>
    <t>千葉県立東金高等学校</t>
  </si>
  <si>
    <t>千葉県立東金商業高等学校</t>
  </si>
  <si>
    <t>千葉県立九十九里高等学校</t>
  </si>
  <si>
    <t>千葉県立長生高等学校</t>
  </si>
  <si>
    <t>千葉県立茂原高等学校</t>
  </si>
  <si>
    <t>千葉県立一宮商業高等学校</t>
  </si>
  <si>
    <t>千葉県立大多喜高等学校</t>
  </si>
  <si>
    <t>千葉県立大原高等学校</t>
  </si>
  <si>
    <t>千葉県立長狭高等学校</t>
  </si>
  <si>
    <t>千葉県立安房高等学校</t>
  </si>
  <si>
    <t>千葉県立天羽高等学校</t>
  </si>
  <si>
    <t>千葉県立君津商業高等学校</t>
  </si>
  <si>
    <t>千葉県立木更津高等学校</t>
  </si>
  <si>
    <t>千葉県立木更津東高等学校</t>
  </si>
  <si>
    <t>千葉県立君津高等学校</t>
  </si>
  <si>
    <t>千葉県立袖ヶ浦高等学校</t>
  </si>
  <si>
    <t>千葉県立市原高等学校</t>
  </si>
  <si>
    <t>千葉県立京葉高等学校</t>
  </si>
  <si>
    <t>千葉県立市原緑高等学校</t>
  </si>
  <si>
    <t>千葉県立生浜高等学校</t>
  </si>
  <si>
    <t>千葉県立磯辺高等学校</t>
  </si>
  <si>
    <t>千葉県立津田沼高等学校</t>
  </si>
  <si>
    <t>千葉県立船橋芝山高等学校</t>
  </si>
  <si>
    <t>千葉県立松戸六実高等学校</t>
  </si>
  <si>
    <t>千葉県立柏陵高等学校</t>
  </si>
  <si>
    <t>千葉県立姉崎高等学校</t>
  </si>
  <si>
    <t>千葉県立泉高等学校</t>
  </si>
  <si>
    <t>千葉県立船橋二和高等学校</t>
  </si>
  <si>
    <t>千葉県立沼南高等学校</t>
  </si>
  <si>
    <t>千葉県立八千代西高等学校</t>
  </si>
  <si>
    <t>千葉県立船橋古和釜高等学校</t>
  </si>
  <si>
    <t>千葉県立鎌ヶ谷西高等学校</t>
  </si>
  <si>
    <t>千葉県立松戸馬橋高等学校</t>
  </si>
  <si>
    <t>千葉県立成田北高等学校</t>
  </si>
  <si>
    <t>千葉県立柏井高等学校</t>
  </si>
  <si>
    <t>千葉県立船橋法典高等学校</t>
  </si>
  <si>
    <t>千葉県立市川南高等学校</t>
  </si>
  <si>
    <t>千葉県立柏中央高等学校</t>
  </si>
  <si>
    <t>千葉県立千葉大宮高等学校</t>
  </si>
  <si>
    <t>千葉県立土気高等学校</t>
  </si>
  <si>
    <t>千葉県立実籾高等学校</t>
  </si>
  <si>
    <t>千葉県立船橋豊富高等学校</t>
  </si>
  <si>
    <t>千葉県立流山南高等学校</t>
  </si>
  <si>
    <t>千葉県立白井高等学校</t>
  </si>
  <si>
    <t>千葉県立佐倉南高等学校</t>
  </si>
  <si>
    <t>千葉県立市原八幡高等学校</t>
  </si>
  <si>
    <t>千葉県立千葉西高等学校</t>
  </si>
  <si>
    <t>千葉県立浦安南高等学校</t>
  </si>
  <si>
    <t>千葉県立沼南高柳高等学校</t>
  </si>
  <si>
    <t>千葉県立犢橋高等学校</t>
  </si>
  <si>
    <t>千葉県立船橋北高等学校</t>
  </si>
  <si>
    <t>千葉県立流山北高等学校</t>
  </si>
  <si>
    <t>千葉県立四街道北高等学校</t>
  </si>
  <si>
    <t>千葉県立富里高等学校</t>
  </si>
  <si>
    <t>千葉県立関宿高等学校</t>
  </si>
  <si>
    <t>千葉県立成田国際高等学校</t>
  </si>
  <si>
    <t>千葉県立松戸国際高等学校</t>
  </si>
  <si>
    <t>千葉県立下総高等学校</t>
  </si>
  <si>
    <t>千葉県立幕張総合高等学校</t>
  </si>
  <si>
    <t>千葉県立成田西陵高等学校</t>
  </si>
  <si>
    <t>千葉県立君津青葉高等学校</t>
  </si>
  <si>
    <t>千葉県立佐原白楊高等学校</t>
  </si>
  <si>
    <t>千葉県立安房拓心高等学校</t>
  </si>
  <si>
    <t>千葉県立野田中央高等学校</t>
  </si>
  <si>
    <t>千葉県立茂原樟陽高等学校</t>
  </si>
  <si>
    <t>千葉県立柏の葉高等学校</t>
  </si>
  <si>
    <t>千葉県立流山おおたかの森高等学校</t>
  </si>
  <si>
    <t>千葉県立大網高等学校</t>
  </si>
  <si>
    <t>千葉県立館山総合高等学校</t>
  </si>
  <si>
    <t>千葉県立印旛明誠高等学校</t>
  </si>
  <si>
    <t>千葉県立船橋啓明高等学校</t>
  </si>
  <si>
    <t>千葉県立市川昴高等学校</t>
  </si>
  <si>
    <t>千葉県立松戸向陽高等学校</t>
  </si>
  <si>
    <t>千葉県立我孫子東高等学校</t>
  </si>
  <si>
    <t>千葉県立千葉盲学校</t>
  </si>
  <si>
    <t>千葉県立千葉聾学校</t>
  </si>
  <si>
    <t>千葉県立桜が丘特別支援学校</t>
  </si>
  <si>
    <t>千葉県立仁戸名特別支援学校</t>
  </si>
  <si>
    <t>千葉県立袖ケ浦特別支援学校</t>
  </si>
  <si>
    <t>千葉県立千葉特別支援学校</t>
  </si>
  <si>
    <t>千葉県立八千代特別支援学校</t>
  </si>
  <si>
    <t>千葉県立船橋特別支援学校</t>
  </si>
  <si>
    <t>千葉県立市川特別支援学校</t>
  </si>
  <si>
    <t>千葉県立松戸特別支援学校</t>
  </si>
  <si>
    <t>千葉県立つくし特別支援学校</t>
  </si>
  <si>
    <t>千葉県立柏特別支援学校</t>
  </si>
  <si>
    <t>千葉県立特別支援学校流山高等学園</t>
  </si>
  <si>
    <t>千葉県立野田特別支援学校</t>
  </si>
  <si>
    <t>千葉県立我孫子特別支援学校</t>
  </si>
  <si>
    <t>千葉県立四街道特別支援学校</t>
  </si>
  <si>
    <t>千葉県立印旛特別支援学校</t>
  </si>
  <si>
    <t>千葉県立富里特別支援学校</t>
  </si>
  <si>
    <t>千葉県立香取特別支援学校</t>
  </si>
  <si>
    <t>千葉県立銚子特別支援学校</t>
  </si>
  <si>
    <t>千葉県立八日市場特別支援学校</t>
  </si>
  <si>
    <t>千葉県立東金特別支援学校</t>
  </si>
  <si>
    <t>千葉県立長生特別支援学校</t>
  </si>
  <si>
    <t>千葉県立夷隅特別支援学校</t>
  </si>
  <si>
    <t>千葉県立安房特別支援学校</t>
  </si>
  <si>
    <t>千葉県立君津特別支援学校</t>
  </si>
  <si>
    <t>千葉県立槇の実特別支援学校</t>
  </si>
  <si>
    <t>千葉県立市原特別支援学校</t>
  </si>
  <si>
    <t>船橋市立船橋特別支援学校</t>
  </si>
  <si>
    <t>船橋市立船橋特別支援学校高根台校舎</t>
  </si>
  <si>
    <t>市川市立須和田の丘支援学校</t>
  </si>
  <si>
    <t>市川市立須和田の丘支援学校稲越校舎</t>
  </si>
  <si>
    <t>千葉県立特別支援学校市川大野高等学園</t>
  </si>
  <si>
    <t>千葉県立湖北特別支援学校</t>
  </si>
  <si>
    <t>千葉県立習志野特別支援学校</t>
  </si>
  <si>
    <t>千葉県立船橋夏見特別支援学校</t>
  </si>
  <si>
    <t>千葉県立矢切特別支援学校</t>
  </si>
  <si>
    <t>千葉県立飯高特別支援学校</t>
  </si>
  <si>
    <t>千葉県立大網白里特別支援学校</t>
  </si>
  <si>
    <t>千葉県立栄特別支援学校</t>
  </si>
  <si>
    <t>千葉県立東葛の森特別支援学校</t>
  </si>
  <si>
    <t>千葉県立千葉中学校</t>
  </si>
  <si>
    <t>千葉県立東葛飾中学校</t>
  </si>
  <si>
    <t>市原市立八幡小学校</t>
  </si>
  <si>
    <t>市原市立菊間小学校</t>
  </si>
  <si>
    <t>市原市立市原小学校</t>
  </si>
  <si>
    <t>市原市立辰巳台東小学校</t>
  </si>
  <si>
    <t>市原市立辰巳台西小学校</t>
  </si>
  <si>
    <t>市原市立五井小学校</t>
  </si>
  <si>
    <t>市原市立白金小学校</t>
  </si>
  <si>
    <t>市原市立国府小学校</t>
  </si>
  <si>
    <t>市原市立京葉小学校</t>
  </si>
  <si>
    <t>市原市立千種小学校</t>
  </si>
  <si>
    <t>市原市立東海小学校</t>
  </si>
  <si>
    <t>市原市立姉崎小学校</t>
  </si>
  <si>
    <t>市原市立有秋東小学校</t>
  </si>
  <si>
    <t>市原市立海上小学校</t>
  </si>
  <si>
    <t>市原市立市西小学校</t>
  </si>
  <si>
    <t>市原市立養老小学校</t>
  </si>
  <si>
    <t>市原市立湿津小学校</t>
  </si>
  <si>
    <t>市原市立市東第一小学校</t>
  </si>
  <si>
    <t>市原市立戸田小学校</t>
  </si>
  <si>
    <t>市原市立牛久小学校</t>
  </si>
  <si>
    <t>市原市立鶴舞小学校</t>
  </si>
  <si>
    <t>市原市立有秋西小学校</t>
  </si>
  <si>
    <t>市原市立若葉小学校</t>
  </si>
  <si>
    <t>市原市立明神小学校</t>
  </si>
  <si>
    <t>市原市立若宮小学校</t>
  </si>
  <si>
    <t>市原市立石塚小学校</t>
  </si>
  <si>
    <t>市原市立青葉台小学校</t>
  </si>
  <si>
    <t>市原市立白幡小学校</t>
  </si>
  <si>
    <t>市原市立国分寺台小学校</t>
  </si>
  <si>
    <t>市原市立光風台小学校</t>
  </si>
  <si>
    <t>市原市立寺谷小学校</t>
  </si>
  <si>
    <t>市原市立国分寺台西小学校</t>
  </si>
  <si>
    <t>市原市立有秋南小学校</t>
  </si>
  <si>
    <t>市原市立国分寺台東小学校</t>
  </si>
  <si>
    <t>市原市立水の江小学校</t>
  </si>
  <si>
    <t>市原市立五所小学校</t>
  </si>
  <si>
    <t>市原市立清水谷小学校</t>
  </si>
  <si>
    <t>市原市立牧園小学校</t>
  </si>
  <si>
    <t>船橋市立船橋小学校</t>
  </si>
  <si>
    <t>船橋市立湊町小学校</t>
  </si>
  <si>
    <t>船橋市立宮本小学校</t>
  </si>
  <si>
    <t>船橋市立峰台小学校</t>
  </si>
  <si>
    <t>船橋市立海神小学校</t>
  </si>
  <si>
    <t>船橋市立西海神小学校</t>
  </si>
  <si>
    <t>船橋市立葛飾小学校</t>
  </si>
  <si>
    <t>船橋市立八栄小学校</t>
  </si>
  <si>
    <t>船橋市立小栗原小学校</t>
  </si>
  <si>
    <t>船橋市立法典小学校</t>
  </si>
  <si>
    <t>船橋市立塚田小学校</t>
  </si>
  <si>
    <t>船橋市立高根小学校</t>
  </si>
  <si>
    <t>船橋市立三咲小学校</t>
  </si>
  <si>
    <t>船橋市立前原小学校</t>
  </si>
  <si>
    <t>船橋市立二宮小学校</t>
  </si>
  <si>
    <t>船橋市立薬円台小学校</t>
  </si>
  <si>
    <t>船橋市立三山小学校</t>
  </si>
  <si>
    <t>船橋市立豊富小学校</t>
  </si>
  <si>
    <t>船橋市立中野木小学校</t>
  </si>
  <si>
    <t>船橋市立高根台第二小学校</t>
  </si>
  <si>
    <t>船橋市立習志野台第一小学校</t>
  </si>
  <si>
    <t>船橋市立法典東小学校</t>
  </si>
  <si>
    <t>船橋市立高郷小学校</t>
  </si>
  <si>
    <t>船橋市立古和釜小学校</t>
  </si>
  <si>
    <t>船橋市立若松小学校</t>
  </si>
  <si>
    <t>船橋市立飯山満小学校</t>
  </si>
  <si>
    <t>船橋市立南本町小学校</t>
  </si>
  <si>
    <t>船橋市立習志野台第二小学校</t>
  </si>
  <si>
    <t>船橋市立金杉台小学校</t>
  </si>
  <si>
    <t>船橋市立大穴小学校</t>
  </si>
  <si>
    <t>船橋市立高根台第三小学校</t>
  </si>
  <si>
    <t>船橋市立高根東小学校</t>
  </si>
  <si>
    <t>船橋市立夏見台小学校</t>
  </si>
  <si>
    <t>船橋市立八木が谷小学校</t>
  </si>
  <si>
    <t>船橋市立薬円台南小学校</t>
  </si>
  <si>
    <t>船橋市立坪井小学校</t>
  </si>
  <si>
    <t>船橋市立飯山満南小学校</t>
  </si>
  <si>
    <t>船橋市立行田東小学校</t>
  </si>
  <si>
    <t>船橋市立行田西小学校</t>
  </si>
  <si>
    <t>船橋市立丸山小学校</t>
  </si>
  <si>
    <t>船橋市立海神南小学校</t>
  </si>
  <si>
    <t>船橋市立大穴北小学校</t>
  </si>
  <si>
    <t>船橋市立八木が谷北小学校</t>
  </si>
  <si>
    <t>船橋市立芝山東小学校</t>
  </si>
  <si>
    <t>市川市立市川小学校</t>
  </si>
  <si>
    <t>市川市立真間小学校</t>
  </si>
  <si>
    <t>市川市立中山小学校</t>
  </si>
  <si>
    <t>市川市立菅野小学校</t>
  </si>
  <si>
    <t>市川市立鬼高小学校</t>
  </si>
  <si>
    <t>市川市立八幡小学校</t>
  </si>
  <si>
    <t>市川市立国分小学校</t>
  </si>
  <si>
    <t>市川市立大柏小学校</t>
  </si>
  <si>
    <t>市川市立宮田小学校</t>
  </si>
  <si>
    <t>市川市立冨貴島小学校</t>
  </si>
  <si>
    <t>市川市立若宮小学校</t>
  </si>
  <si>
    <t>市川市立国府台小学校</t>
  </si>
  <si>
    <t>市川市立平田小学校</t>
  </si>
  <si>
    <t>市川市立行徳小学校</t>
  </si>
  <si>
    <t>市川市立稲荷木小学校</t>
  </si>
  <si>
    <t>市川市立信篤小学校</t>
  </si>
  <si>
    <t>市川市立南行徳小学校</t>
  </si>
  <si>
    <t>市川市立鶴指小学校</t>
  </si>
  <si>
    <t>市川市立宮久保小学校</t>
  </si>
  <si>
    <t>市川市立二俣小学校</t>
  </si>
  <si>
    <t>市川市立中国分小学校</t>
  </si>
  <si>
    <t>市川市立曽谷小学校</t>
  </si>
  <si>
    <t>市川市立大町小学校</t>
  </si>
  <si>
    <t>市川市立北方小学校</t>
  </si>
  <si>
    <t>市川市立新浜小学校</t>
  </si>
  <si>
    <t>市川市立百合台小学校</t>
  </si>
  <si>
    <t>習志野市立津田沼小学校</t>
  </si>
  <si>
    <t>習志野市立大久保小学校</t>
  </si>
  <si>
    <t>習志野市立谷津小学校</t>
  </si>
  <si>
    <t>習志野市立鷺沼小学校</t>
  </si>
  <si>
    <t>習志野市立実籾小学校</t>
  </si>
  <si>
    <t>習志野市立大久保東小学校</t>
  </si>
  <si>
    <t>習志野市立袖ヶ浦西小学校</t>
  </si>
  <si>
    <t>習志野市立東習志野小学校</t>
  </si>
  <si>
    <t>習志野市立袖ヶ浦東小学校</t>
  </si>
  <si>
    <t>習志野市立屋敷小学校</t>
  </si>
  <si>
    <t>習志野市立藤崎小学校</t>
  </si>
  <si>
    <t>習志野市立実花小学校</t>
  </si>
  <si>
    <t>習志野市立向山小学校</t>
  </si>
  <si>
    <t>八千代市立大和田小学校</t>
  </si>
  <si>
    <t>八千代市立睦小学校</t>
  </si>
  <si>
    <t>八千代市立村上小学校</t>
  </si>
  <si>
    <t>八千代市立八千代台小学校</t>
  </si>
  <si>
    <t>八千代市立八千代台東小学校</t>
  </si>
  <si>
    <t>八千代市立八千代台西小学校</t>
  </si>
  <si>
    <t>八千代市立勝田台小学校</t>
  </si>
  <si>
    <t>八千代市立勝田台南小学校</t>
  </si>
  <si>
    <t>八千代市立西高津小学校</t>
  </si>
  <si>
    <t>八千代市立大和田南小学校</t>
  </si>
  <si>
    <t>八千代市立高津小学校</t>
  </si>
  <si>
    <t>八千代市立南高津小学校</t>
  </si>
  <si>
    <t>八千代市立村上東小学校</t>
  </si>
  <si>
    <t>浦安市立浦安小学校</t>
  </si>
  <si>
    <t>浦安市立南小学校</t>
  </si>
  <si>
    <t>浦安市立北部小学校</t>
  </si>
  <si>
    <t>浦安市立見明川小学校</t>
  </si>
  <si>
    <t>船橋市立金杉小学校</t>
  </si>
  <si>
    <t>船橋市立二和小学校</t>
  </si>
  <si>
    <t>市川市立富美浜小学校</t>
  </si>
  <si>
    <t>八千代市立大和田西小学校</t>
  </si>
  <si>
    <t>八千代市立村上北小学校</t>
  </si>
  <si>
    <t>船橋市立芝山西小学校</t>
  </si>
  <si>
    <t>船橋市立小室小学校</t>
  </si>
  <si>
    <t>市川市立柏井小学校</t>
  </si>
  <si>
    <t>市川市立大洲小学校</t>
  </si>
  <si>
    <t>市川市立幸小学校</t>
  </si>
  <si>
    <t>浦安市立富岡小学校</t>
  </si>
  <si>
    <t>船橋市立七林小学校</t>
  </si>
  <si>
    <t>市川市立新井小学校</t>
  </si>
  <si>
    <t>市川市立南新浜小学校</t>
  </si>
  <si>
    <t>市川市立大野小学校</t>
  </si>
  <si>
    <t>習志野市立秋津小学校</t>
  </si>
  <si>
    <t>浦安市立美浜南小学校</t>
  </si>
  <si>
    <t>船橋市立田喜野井小学校</t>
  </si>
  <si>
    <t>市川市立塩焼小学校</t>
  </si>
  <si>
    <t>市川市立稲越小学校</t>
  </si>
  <si>
    <t>習志野市立香澄小学校</t>
  </si>
  <si>
    <t>浦安市立東小学校</t>
  </si>
  <si>
    <t>船橋市立三山東小学校</t>
  </si>
  <si>
    <t>浦安市立舞浜小学校</t>
  </si>
  <si>
    <t>船橋市立咲が丘小学校</t>
  </si>
  <si>
    <t>市川市立大和田小学校</t>
  </si>
  <si>
    <t>浦安市立美浜北小学校</t>
  </si>
  <si>
    <t>船橋市立法典西小学校</t>
  </si>
  <si>
    <t>八千代市立新木戸小学校</t>
  </si>
  <si>
    <t>船橋市立市場小学校</t>
  </si>
  <si>
    <t>市川市立福栄小学校</t>
  </si>
  <si>
    <t>習志野市立谷津南小学校</t>
  </si>
  <si>
    <t>浦安市立日の出小学校</t>
  </si>
  <si>
    <t>八千代市立萱田小学校</t>
  </si>
  <si>
    <t>浦安市立明海小学校</t>
  </si>
  <si>
    <t>市川市立妙典小学校</t>
  </si>
  <si>
    <t>浦安市立高洲小学校</t>
  </si>
  <si>
    <t>浦安市立日の出南小学校</t>
  </si>
  <si>
    <t>浦安市立明海南小学校</t>
  </si>
  <si>
    <t>浦安市立高洲北小学校</t>
  </si>
  <si>
    <t>八千代市立萱田南小学校</t>
  </si>
  <si>
    <t>八千代市立みどりが丘小学校</t>
  </si>
  <si>
    <t>浦安市立東野小学校</t>
  </si>
  <si>
    <t>浦安市立入船小学校</t>
  </si>
  <si>
    <t>船橋市立塚田南小学校</t>
  </si>
  <si>
    <t>松戸市立中部小学校</t>
  </si>
  <si>
    <t>松戸市立東部小学校</t>
  </si>
  <si>
    <t>松戸市立北部小学校</t>
  </si>
  <si>
    <t>松戸市立相模台小学校</t>
  </si>
  <si>
    <t>松戸市立南部小学校</t>
  </si>
  <si>
    <t>松戸市立矢切小学校</t>
  </si>
  <si>
    <t>松戸市立高木小学校</t>
  </si>
  <si>
    <t>松戸市立高木第二小学校</t>
  </si>
  <si>
    <t>松戸市立馬橋小学校</t>
  </si>
  <si>
    <t>松戸市立常盤平第一小学校</t>
  </si>
  <si>
    <t>松戸市立小金小学校</t>
  </si>
  <si>
    <t>松戸市立稔台小学校</t>
  </si>
  <si>
    <t>松戸市立常盤平第二小学校</t>
  </si>
  <si>
    <t>松戸市立常盤平第三小学校</t>
  </si>
  <si>
    <t>松戸市立小金北小学校</t>
  </si>
  <si>
    <t>松戸市立上本郷小学校</t>
  </si>
  <si>
    <t>松戸市立根木内小学校</t>
  </si>
  <si>
    <t>松戸市立栗ヶ沢小学校</t>
  </si>
  <si>
    <t>松戸市立松飛台小学校</t>
  </si>
  <si>
    <t>松戸市立松ヶ丘小学校</t>
  </si>
  <si>
    <t>松戸市立柿ノ木台小学校</t>
  </si>
  <si>
    <t>松戸市立古ヶ崎小学校</t>
  </si>
  <si>
    <t>松戸市立六実小学校</t>
  </si>
  <si>
    <t>松戸市立八ヶ崎小学校</t>
  </si>
  <si>
    <t>松戸市立梨香台小学校</t>
  </si>
  <si>
    <t>松戸市立寒風台小学校</t>
  </si>
  <si>
    <t>松戸市立河原塚小学校</t>
  </si>
  <si>
    <t>松戸市立牧野原小学校</t>
  </si>
  <si>
    <t>松戸市立旭町小学校</t>
  </si>
  <si>
    <t>松戸市立和名ヶ谷小学校</t>
  </si>
  <si>
    <t>松戸市立金ヶ作小学校</t>
  </si>
  <si>
    <t>松戸市立馬橋北小学校</t>
  </si>
  <si>
    <t>松戸市立殿平賀小学校</t>
  </si>
  <si>
    <t>松戸市立貝の花小学校</t>
  </si>
  <si>
    <t>松戸市立八ヶ崎第二小学校</t>
  </si>
  <si>
    <t>松戸市立六実第二小学校</t>
  </si>
  <si>
    <t>松戸市立横須賀小学校</t>
  </si>
  <si>
    <t>柏市立柏第一小学校</t>
  </si>
  <si>
    <t>柏市立柏第二小学校</t>
  </si>
  <si>
    <t>柏市立柏第三小学校</t>
  </si>
  <si>
    <t>柏市立柏第四小学校</t>
  </si>
  <si>
    <t>柏市立柏第五小学校</t>
  </si>
  <si>
    <t>柏市立柏第六小学校</t>
  </si>
  <si>
    <t>柏市立光ヶ丘小学校</t>
  </si>
  <si>
    <t>柏市立土小学校</t>
  </si>
  <si>
    <t>柏市立富勢小学校</t>
  </si>
  <si>
    <t>柏市立田中小学校</t>
  </si>
  <si>
    <t>柏市立田中北小学校</t>
  </si>
  <si>
    <t>柏市立土南部小学校</t>
  </si>
  <si>
    <t>柏市立柏第七小学校</t>
  </si>
  <si>
    <t>柏市立柏第八小学校</t>
  </si>
  <si>
    <t>柏市立酒井根小学校</t>
  </si>
  <si>
    <t>柏市立西原小学校</t>
  </si>
  <si>
    <t>柏市立旭小学校</t>
  </si>
  <si>
    <t>柏市立藤心小学校</t>
  </si>
  <si>
    <t>柏市立中原小学校</t>
  </si>
  <si>
    <t>柏市立酒井根西小学校</t>
  </si>
  <si>
    <t>柏市立高田小学校</t>
  </si>
  <si>
    <t>柏市立名戸ヶ谷小学校</t>
  </si>
  <si>
    <t>野田市立中央小学校</t>
  </si>
  <si>
    <t>野田市立宮崎小学校</t>
  </si>
  <si>
    <t>野田市立東部小学校</t>
  </si>
  <si>
    <t>野田市立南部小学校</t>
  </si>
  <si>
    <t>野田市立北部小学校</t>
  </si>
  <si>
    <t>野田市立福田第一小学校</t>
  </si>
  <si>
    <t>野田市立福田第二小学校</t>
  </si>
  <si>
    <t>野田市立川間小学校</t>
  </si>
  <si>
    <t>野田市立清水台小学校</t>
  </si>
  <si>
    <t>野田市立柳沢小学校</t>
  </si>
  <si>
    <t>流山市立流山小学校</t>
  </si>
  <si>
    <t>流山市立八木南小学校</t>
  </si>
  <si>
    <t>流山市立八木北小学校</t>
  </si>
  <si>
    <t>流山市立新川小学校</t>
  </si>
  <si>
    <t>流山市立東小学校</t>
  </si>
  <si>
    <t>流山市立江戸川台小学校</t>
  </si>
  <si>
    <t>流山市立東深井小学校</t>
  </si>
  <si>
    <t>流山市立鰭ヶ崎小学校</t>
  </si>
  <si>
    <t>流山市立向小金小学校</t>
  </si>
  <si>
    <t>流山市立西初石小学校</t>
  </si>
  <si>
    <t>我孫子市立我孫子第一小学校</t>
  </si>
  <si>
    <t>我孫子市立我孫子第二小学校</t>
  </si>
  <si>
    <t>我孫子市立我孫子第三小学校</t>
  </si>
  <si>
    <t>我孫子市立我孫子第四小学校</t>
  </si>
  <si>
    <t>我孫子市立湖北小学校</t>
  </si>
  <si>
    <t>我孫子市立布佐小学校</t>
  </si>
  <si>
    <t>我孫子市立湖北台西小学校</t>
  </si>
  <si>
    <t>我孫子市立高野山小学校</t>
  </si>
  <si>
    <t>我孫子市立根戸小学校</t>
  </si>
  <si>
    <t>我孫子市立湖北台東小学校</t>
  </si>
  <si>
    <t>鎌ケ谷市立鎌ケ谷小学校</t>
  </si>
  <si>
    <t>鎌ケ谷市立東部小学校</t>
  </si>
  <si>
    <t>鎌ケ谷市立南部小学校</t>
  </si>
  <si>
    <t>鎌ケ谷市立北部小学校</t>
  </si>
  <si>
    <t>鎌ケ谷市立西部小学校</t>
  </si>
  <si>
    <t>鎌ケ谷市立中部小学校</t>
  </si>
  <si>
    <t>鎌ケ谷市立初富小学校</t>
  </si>
  <si>
    <t>鎌ケ谷市立道野辺小学校</t>
  </si>
  <si>
    <t>野田市立木間ヶ瀬小学校</t>
  </si>
  <si>
    <t>野田市立二川小学校</t>
  </si>
  <si>
    <t>野田市立関宿小学校</t>
  </si>
  <si>
    <t>柏市立風早南部小学校</t>
  </si>
  <si>
    <t>柏市立風早北部小学校</t>
  </si>
  <si>
    <t>柏市立手賀西小学校</t>
  </si>
  <si>
    <t>柏市立手賀東小学校</t>
  </si>
  <si>
    <t>柏市立高柳小学校</t>
  </si>
  <si>
    <t>松戸市立新松戸南小学校</t>
  </si>
  <si>
    <t>松戸市立松飛台第二小学校</t>
  </si>
  <si>
    <t>松戸市立上本郷第二小学校</t>
  </si>
  <si>
    <t>柏市立増尾西小学校</t>
  </si>
  <si>
    <t>柏市立逆井小学校</t>
  </si>
  <si>
    <t>流山市立小山小学校</t>
  </si>
  <si>
    <t>流山市立長崎小学校</t>
  </si>
  <si>
    <t>鎌ケ谷市立五本松小学校</t>
  </si>
  <si>
    <t>柏市立大津ヶ丘第一小学校</t>
  </si>
  <si>
    <t>柏市立大津ヶ丘第二小学校</t>
  </si>
  <si>
    <t>柏市立富勢東小学校</t>
  </si>
  <si>
    <t>流山市立流山北小学校</t>
  </si>
  <si>
    <t>流山市立西深井小学校</t>
  </si>
  <si>
    <t>柏市立豊小学校</t>
  </si>
  <si>
    <t>野田市立山崎小学校</t>
  </si>
  <si>
    <t>野田市立岩木小学校</t>
  </si>
  <si>
    <t>我孫子市立新木小学校</t>
  </si>
  <si>
    <t>柏市立高柳西小学校</t>
  </si>
  <si>
    <t>松戸市立大橋小学校</t>
  </si>
  <si>
    <t>松戸市立六実第三小学校</t>
  </si>
  <si>
    <t>柏市立酒井根東小学校</t>
  </si>
  <si>
    <t>柏市立旭東小学校</t>
  </si>
  <si>
    <t>柏市立松葉第一小学校</t>
  </si>
  <si>
    <t>我孫子市立並木小学校</t>
  </si>
  <si>
    <t>柏市立花野井小学校</t>
  </si>
  <si>
    <t>柏市立松葉第二小学校</t>
  </si>
  <si>
    <t>松戸市立幸谷小学校</t>
  </si>
  <si>
    <t>柏市立富勢西小学校</t>
  </si>
  <si>
    <t>流山市立南流山小学校</t>
  </si>
  <si>
    <t>我孫子市立布佐南小学校</t>
  </si>
  <si>
    <t>野田市立尾崎小学校</t>
  </si>
  <si>
    <t>野田市立関宿中央小学校</t>
  </si>
  <si>
    <t>野田市立七光台小学校</t>
  </si>
  <si>
    <t>野田市立二ツ塚小学校</t>
  </si>
  <si>
    <t>松戸市立新松戸西小学校</t>
  </si>
  <si>
    <t>柏市立十余二小学校</t>
  </si>
  <si>
    <t>野田市立みずき小学校</t>
  </si>
  <si>
    <t>柏市立柏の葉小学校</t>
  </si>
  <si>
    <t>流山市立おおたかの森小学校</t>
  </si>
  <si>
    <t>松戸市立東松戸小学校</t>
  </si>
  <si>
    <t>流山市立おおぐろの森小学校</t>
  </si>
  <si>
    <t>流山市立市野谷小学校</t>
  </si>
  <si>
    <t>流山市立南流山第二小学校</t>
  </si>
  <si>
    <t>佐倉市立佐倉小学校</t>
  </si>
  <si>
    <t>四街道市立吉岡小学校</t>
  </si>
  <si>
    <t>佐倉市立内郷小学校</t>
  </si>
  <si>
    <t>成田市立本城小学校</t>
  </si>
  <si>
    <t>佐倉市立臼井小学校</t>
  </si>
  <si>
    <t>富里市立七栄小学校</t>
  </si>
  <si>
    <t>佐倉市立印南小学校</t>
  </si>
  <si>
    <t>印西市立西の原小学校</t>
  </si>
  <si>
    <t>佐倉市立千代田小学校</t>
  </si>
  <si>
    <t>白井市立桜台小学校</t>
  </si>
  <si>
    <t>佐倉市立上志津小学校</t>
  </si>
  <si>
    <t>印西市立原小学校</t>
  </si>
  <si>
    <t>佐倉市立志津小学校</t>
  </si>
  <si>
    <t>印西市立滝野小学校</t>
  </si>
  <si>
    <t>佐倉市立下志津小学校</t>
  </si>
  <si>
    <t>佐倉市立染井野小学校</t>
  </si>
  <si>
    <t>佐倉市立南志津小学校</t>
  </si>
  <si>
    <t>印西市立いには野小学校</t>
  </si>
  <si>
    <t>佐倉市立根郷小学校</t>
  </si>
  <si>
    <t>佐倉市立白銀小学校</t>
  </si>
  <si>
    <t>佐倉市立和田小学校</t>
  </si>
  <si>
    <t>成田市立公津の杜小学校</t>
  </si>
  <si>
    <t>佐倉市立弥富小学校</t>
  </si>
  <si>
    <t>成田市立美郷台小学校</t>
  </si>
  <si>
    <t>佐倉市立井野小学校</t>
  </si>
  <si>
    <t>佐倉市立佐倉東小学校</t>
  </si>
  <si>
    <t>佐倉市立西志津小学校</t>
  </si>
  <si>
    <t>成田市立成田小学校</t>
  </si>
  <si>
    <t>成田市立遠山小学校</t>
  </si>
  <si>
    <t>成田市立三里塚小学校</t>
  </si>
  <si>
    <t>成田市立豊住小学校</t>
  </si>
  <si>
    <t>成田市立八生小学校</t>
  </si>
  <si>
    <t>成田市立公津小学校</t>
  </si>
  <si>
    <t>成田市立向台小学校</t>
  </si>
  <si>
    <t>成田市立加良部小学校</t>
  </si>
  <si>
    <t>成田市立橋賀台小学校</t>
  </si>
  <si>
    <t>成田市立新山小学校</t>
  </si>
  <si>
    <t>四街道市立旭小学校</t>
  </si>
  <si>
    <t>四街道市立中央小学校</t>
  </si>
  <si>
    <t>四街道市立四街道小学校</t>
  </si>
  <si>
    <t>四街道市立大日小学校</t>
  </si>
  <si>
    <t>四街道市立南小学校</t>
  </si>
  <si>
    <t>四街道市立八木原小学校</t>
  </si>
  <si>
    <t>四街道市立四和小学校</t>
  </si>
  <si>
    <t>酒々井町立酒々井小学校</t>
  </si>
  <si>
    <t>八街市立実住小学校</t>
  </si>
  <si>
    <t>八街市立笹引小学校</t>
  </si>
  <si>
    <t>八街市立朝陽小学校</t>
  </si>
  <si>
    <t>八街市立交進小学校</t>
  </si>
  <si>
    <t>八街市立二州小学校</t>
  </si>
  <si>
    <t>八街市立二州小学校沖分校</t>
  </si>
  <si>
    <t>八街市立川上小学校</t>
  </si>
  <si>
    <t>富里市立富里小学校</t>
  </si>
  <si>
    <t>富里市立富里第一小学校</t>
  </si>
  <si>
    <t>富里市立富里南小学校</t>
  </si>
  <si>
    <t>富里市立浩養小学校</t>
  </si>
  <si>
    <t>栄町立安食小学校</t>
  </si>
  <si>
    <t>栄町立布鎌小学校</t>
  </si>
  <si>
    <t>印西市立六合小学校</t>
  </si>
  <si>
    <t>印西市立木下小学校</t>
  </si>
  <si>
    <t>印西市立小林小学校</t>
  </si>
  <si>
    <t>印西市立大森小学校</t>
  </si>
  <si>
    <t>印西市立船穂小学校</t>
  </si>
  <si>
    <t>白井市立白井第一小学校</t>
  </si>
  <si>
    <t>白井市立白井第一小学校東分校</t>
  </si>
  <si>
    <t>白井市立白井第二小学校</t>
  </si>
  <si>
    <t>成田市立吾妻小学校</t>
  </si>
  <si>
    <t>四街道市立山梨小学校</t>
  </si>
  <si>
    <t>富里市立日吉台小学校</t>
  </si>
  <si>
    <t>白井市立白井第三小学校</t>
  </si>
  <si>
    <t>白井市立大山口小学校</t>
  </si>
  <si>
    <t>白井市立清水口小学校</t>
  </si>
  <si>
    <t>白井市立南山小学校</t>
  </si>
  <si>
    <t>四街道市立みそら小学校</t>
  </si>
  <si>
    <t>四街道市立栗山小学校</t>
  </si>
  <si>
    <t>佐倉市立小竹小学校</t>
  </si>
  <si>
    <t>佐倉市立間野台小学校</t>
  </si>
  <si>
    <t>成田市立玉造小学校</t>
  </si>
  <si>
    <t>成田市立中台小学校</t>
  </si>
  <si>
    <t>酒々井町立大室台小学校</t>
  </si>
  <si>
    <t>八街市立八街東小学校</t>
  </si>
  <si>
    <t>栄町立安食台小学校</t>
  </si>
  <si>
    <t>佐倉市立王子台小学校</t>
  </si>
  <si>
    <t>富里市立根木名小学校</t>
  </si>
  <si>
    <t>印西市立内野小学校</t>
  </si>
  <si>
    <t>印西市立木刈小学校</t>
  </si>
  <si>
    <t>成田市立神宮寺小学校</t>
  </si>
  <si>
    <t>白井市立七次台小学校</t>
  </si>
  <si>
    <t>佐倉市立青菅小学校</t>
  </si>
  <si>
    <t>佐倉市立寺崎小学校</t>
  </si>
  <si>
    <t>佐倉市立山王小学校</t>
  </si>
  <si>
    <t>栄町立竜角寺台小学校</t>
  </si>
  <si>
    <t>印西市立原山小学校</t>
  </si>
  <si>
    <t>成田市立平成小学校</t>
  </si>
  <si>
    <t>印西市立平賀小学校</t>
  </si>
  <si>
    <t>白井市立池の上小学校</t>
  </si>
  <si>
    <t>四街道市立和良比小学校</t>
  </si>
  <si>
    <t>印西市立高花小学校</t>
  </si>
  <si>
    <t>印西市立小林北小学校</t>
  </si>
  <si>
    <t>印西市立小倉台小学校</t>
  </si>
  <si>
    <t>八街市立八街北小学校</t>
  </si>
  <si>
    <t>香取市立佐原小学校</t>
  </si>
  <si>
    <t>香取市立北佐原小学校</t>
  </si>
  <si>
    <t>香取市立東大戸小学校</t>
  </si>
  <si>
    <t>香取市立竟成小学校</t>
  </si>
  <si>
    <t>香取市立香取小学校</t>
  </si>
  <si>
    <t>香取市立瑞穂小学校</t>
  </si>
  <si>
    <t>香取市立新島小学校</t>
  </si>
  <si>
    <t>神崎町立神崎小学校</t>
  </si>
  <si>
    <t>神崎町立米沢小学校</t>
  </si>
  <si>
    <t>香取市立栗源小学校</t>
  </si>
  <si>
    <t>多古町立久賀小学校</t>
  </si>
  <si>
    <t>多古町立多古第一小学校</t>
  </si>
  <si>
    <t>多古町立中村小学校</t>
  </si>
  <si>
    <t>香取市立小見川中央小学校</t>
  </si>
  <si>
    <t>香取市立小見川東小学校</t>
  </si>
  <si>
    <t>香取市立小見川西小学校</t>
  </si>
  <si>
    <t>香取市立小見川北小学校</t>
  </si>
  <si>
    <t>印西市立牧の原小学校</t>
  </si>
  <si>
    <t>香取市立山田小学校</t>
  </si>
  <si>
    <t>印西市立本埜小学校</t>
  </si>
  <si>
    <t>東庄町立東庄小学校</t>
  </si>
  <si>
    <t>香取市立わらびが丘小学校</t>
  </si>
  <si>
    <t>香取市立水の郷小学校</t>
  </si>
  <si>
    <t>銚子市立清水小学校</t>
  </si>
  <si>
    <t>銚子市立飯沼小学校</t>
  </si>
  <si>
    <t>銚子市立明神小学校</t>
  </si>
  <si>
    <t>銚子市立本城小学校</t>
  </si>
  <si>
    <t>銚子市立春日小学校</t>
  </si>
  <si>
    <t>銚子市立高神小学校</t>
  </si>
  <si>
    <t>銚子市立海上小学校</t>
  </si>
  <si>
    <t>銚子市立船木小学校</t>
  </si>
  <si>
    <t>銚子市立椎柴小学校</t>
  </si>
  <si>
    <t>銚子市立豊里小学校</t>
  </si>
  <si>
    <t>旭市立中央小学校</t>
  </si>
  <si>
    <t>旭市立琴田小学校</t>
  </si>
  <si>
    <t>旭市立干潟小学校</t>
  </si>
  <si>
    <t>旭市立富浦小学校</t>
  </si>
  <si>
    <t>旭市立矢指小学校</t>
  </si>
  <si>
    <t>旭市立共和小学校</t>
  </si>
  <si>
    <t>旭市立豊畑小学校</t>
  </si>
  <si>
    <t>旭市立鶴巻小学校</t>
  </si>
  <si>
    <t>旭市立滝郷小学校</t>
  </si>
  <si>
    <t>旭市立嚶鳴小学校</t>
  </si>
  <si>
    <t>旭市立三川小学校</t>
  </si>
  <si>
    <t>旭市立飯岡小学校</t>
  </si>
  <si>
    <t>匝瑳市立平和小学校</t>
  </si>
  <si>
    <t>匝瑳市立椿海小学校</t>
  </si>
  <si>
    <t>匝瑳市立豊栄小学校</t>
  </si>
  <si>
    <t>匝瑳市立須賀小学校</t>
  </si>
  <si>
    <t>匝瑳市立共興小学校</t>
  </si>
  <si>
    <t>匝瑳市立吉田小学校</t>
  </si>
  <si>
    <t>匝瑳市立豊和小学校</t>
  </si>
  <si>
    <t>横芝光町立白浜小学校</t>
  </si>
  <si>
    <t>横芝光町立日吉小学校</t>
  </si>
  <si>
    <t>匝瑳市立栄小学校</t>
  </si>
  <si>
    <t>匝瑳市立野田小学校</t>
  </si>
  <si>
    <t>旭市立中和小学校</t>
  </si>
  <si>
    <t>旭市立萬歳小学校</t>
  </si>
  <si>
    <t>旭市立古城小学校</t>
  </si>
  <si>
    <t>匝瑳市立八日市場小学校</t>
  </si>
  <si>
    <t>銚子市立双葉小学校</t>
  </si>
  <si>
    <t>成田市立久住小学校</t>
  </si>
  <si>
    <t>東金市立東小学校</t>
  </si>
  <si>
    <t>東金市立鴇嶺小学校</t>
  </si>
  <si>
    <t>東金市立城西小学校</t>
  </si>
  <si>
    <t>東金市立丘山小学校</t>
  </si>
  <si>
    <t>東金市立正気小学校</t>
  </si>
  <si>
    <t>東金市立豊成小学校</t>
  </si>
  <si>
    <t>東金市立福岡小学校</t>
  </si>
  <si>
    <t>大網白里市立大網小学校</t>
  </si>
  <si>
    <t>大網白里市立瑞穂小学校</t>
  </si>
  <si>
    <t>大網白里市立増穂小学校</t>
  </si>
  <si>
    <t>大網白里市立白里小学校</t>
  </si>
  <si>
    <t>九十九里町立豊海小学校</t>
  </si>
  <si>
    <t>九十九里町立片貝小学校</t>
  </si>
  <si>
    <t>九十九里町立九十九里小学校</t>
  </si>
  <si>
    <t>山武市立成東小学校</t>
  </si>
  <si>
    <t>山武市立大富小学校</t>
  </si>
  <si>
    <t>山武市立南郷小学校</t>
  </si>
  <si>
    <t>山武市立緑海小学校</t>
  </si>
  <si>
    <t>山武市立鳴浜小学校</t>
  </si>
  <si>
    <t>山武市立大平小学校</t>
  </si>
  <si>
    <t>山武市立松尾小学校</t>
  </si>
  <si>
    <t>山武市立日向小学校</t>
  </si>
  <si>
    <t>山武市立睦岡小学校</t>
  </si>
  <si>
    <t>横芝光町立横芝小学校</t>
  </si>
  <si>
    <t>横芝光町立上堺小学校</t>
  </si>
  <si>
    <t>芝山町立芝山小学校</t>
  </si>
  <si>
    <t>山武市立蓮沼小学校</t>
  </si>
  <si>
    <t>大網白里市立大網東小学校</t>
  </si>
  <si>
    <t>東金市立日吉台小学校</t>
  </si>
  <si>
    <t>大網白里市立増穂北小学校</t>
  </si>
  <si>
    <t>山武市立山武北小学校</t>
  </si>
  <si>
    <t>大網白里市立季美の森小学校</t>
  </si>
  <si>
    <t>横芝光町立光小学校</t>
  </si>
  <si>
    <t>茂原市立東郷小学校</t>
  </si>
  <si>
    <t>茂原市立豊田小学校</t>
  </si>
  <si>
    <t>茂原市立二宮小学校</t>
  </si>
  <si>
    <t>茂原市立茂原小学校</t>
  </si>
  <si>
    <t>茂原市立西小学校</t>
  </si>
  <si>
    <t>茂原市立五郷小学校</t>
  </si>
  <si>
    <t>茂原市立鶴枝小学校</t>
  </si>
  <si>
    <t>茂原市立萩原小学校</t>
  </si>
  <si>
    <t>茂原市立中の島小学校</t>
  </si>
  <si>
    <t>茂原市立本納小学校</t>
  </si>
  <si>
    <t>茂原市立豊岡小学校</t>
  </si>
  <si>
    <t>茂原市立東部小学校</t>
  </si>
  <si>
    <t>一宮町立東浪見小学校</t>
  </si>
  <si>
    <t>一宮町立一宮小学校</t>
  </si>
  <si>
    <t>白子町立白潟小学校</t>
  </si>
  <si>
    <t>白子町立南白亀小学校</t>
  </si>
  <si>
    <t>白子町立関小学校</t>
  </si>
  <si>
    <t>長柄町立長柄小学校</t>
  </si>
  <si>
    <t>長柄町立日吉小学校</t>
  </si>
  <si>
    <t>長生村立一松小学校</t>
  </si>
  <si>
    <t>長生村立八積小学校</t>
  </si>
  <si>
    <t>長生村立高根小学校</t>
  </si>
  <si>
    <t>長南町立長南小学校</t>
  </si>
  <si>
    <t>睦沢町立睦沢小学校</t>
  </si>
  <si>
    <t>勝浦市立上野小学校</t>
  </si>
  <si>
    <t>勝浦市立興津小学校</t>
  </si>
  <si>
    <t>勝浦市立勝浦小学校</t>
  </si>
  <si>
    <t>勝浦市立豊浜小学校</t>
  </si>
  <si>
    <t>勝浦市立総野小学校</t>
  </si>
  <si>
    <t>勝浦市立又新小学校</t>
  </si>
  <si>
    <t>大多喜町立大多喜小学校</t>
  </si>
  <si>
    <t>布施学校組合立布施小学校</t>
  </si>
  <si>
    <t>御宿町立御宿小学校</t>
  </si>
  <si>
    <t>いすみ市立浪花小学校</t>
  </si>
  <si>
    <t>いすみ市立大原小学校</t>
  </si>
  <si>
    <t>いすみ市立東海小学校</t>
  </si>
  <si>
    <t>いすみ市立東小学校</t>
  </si>
  <si>
    <t>いすみ市立長者小学校</t>
  </si>
  <si>
    <t>いすみ市立中根小学校</t>
  </si>
  <si>
    <t>いすみ市立太東小学校</t>
  </si>
  <si>
    <t>いすみ市立古沢小学校</t>
  </si>
  <si>
    <t>大多喜町立西小学校</t>
  </si>
  <si>
    <t>いすみ市立夷隅小学校</t>
  </si>
  <si>
    <t>館山市立船形小学校</t>
  </si>
  <si>
    <t>館山市立那古小学校</t>
  </si>
  <si>
    <t>館山市立北条小学校</t>
  </si>
  <si>
    <t>館山市立館山小学校</t>
  </si>
  <si>
    <t>館山市立神余小学校</t>
  </si>
  <si>
    <t>館山市立豊房小学校</t>
  </si>
  <si>
    <t>館山市立館野小学校</t>
  </si>
  <si>
    <t>館山市立九重小学校</t>
  </si>
  <si>
    <t>鴨川市立江見小学校</t>
  </si>
  <si>
    <t>鴨川市立鴨川小学校</t>
  </si>
  <si>
    <t>鴨川市立東条小学校</t>
  </si>
  <si>
    <t>鴨川市立西条小学校</t>
  </si>
  <si>
    <t>鴨川市立田原小学校</t>
  </si>
  <si>
    <t>南房総市立富浦小学校</t>
  </si>
  <si>
    <t>南房総市立三芳小学校</t>
  </si>
  <si>
    <t>南房総市立白浜小学校</t>
  </si>
  <si>
    <t>館山市立西岬小学校</t>
  </si>
  <si>
    <t>鴨川市立長狭小学校</t>
  </si>
  <si>
    <t>鴨川市立天津小湊小学校</t>
  </si>
  <si>
    <t>南房総市立嶺南小学校</t>
  </si>
  <si>
    <t>木更津市立木更津第一小学校</t>
  </si>
  <si>
    <t>木更津市立木更津第二小学校</t>
  </si>
  <si>
    <t>木更津市立東清小学校</t>
  </si>
  <si>
    <t>木更津市立西清小学校</t>
  </si>
  <si>
    <t>木更津市立南清小学校</t>
  </si>
  <si>
    <t>木更津市立清見台小学校</t>
  </si>
  <si>
    <t>木更津市立祇園小学校</t>
  </si>
  <si>
    <t>木更津市立岩根小学校</t>
  </si>
  <si>
    <t>木更津市立高柳小学校</t>
  </si>
  <si>
    <t>木更津市立波岡小学校</t>
  </si>
  <si>
    <t>木更津市立鎌足小学校</t>
  </si>
  <si>
    <t>木更津市立金田小学校</t>
  </si>
  <si>
    <t>木更津市立中郷小学校</t>
  </si>
  <si>
    <t>君津市立八重原小学校</t>
  </si>
  <si>
    <t>君津市立南子安小学校</t>
  </si>
  <si>
    <t>君津市立周西小学校</t>
  </si>
  <si>
    <t>君津市立貞元小学校</t>
  </si>
  <si>
    <t>君津市立周南小学校</t>
  </si>
  <si>
    <t>君津市立小糸小学校</t>
  </si>
  <si>
    <t>君津市立鹿野山小学校</t>
  </si>
  <si>
    <t>君津市立小櫃小学校</t>
  </si>
  <si>
    <t>君津市立香木原小学校</t>
  </si>
  <si>
    <t>富津市立青堀小学校</t>
  </si>
  <si>
    <t>富津市立富津小学校</t>
  </si>
  <si>
    <t>富津市立飯野小学校</t>
  </si>
  <si>
    <t>富津市立大貫小学校</t>
  </si>
  <si>
    <t>富津市立吉野小学校</t>
  </si>
  <si>
    <t>富津市立佐貫小学校</t>
  </si>
  <si>
    <t>富津市立環小学校</t>
  </si>
  <si>
    <t>袖ケ浦市立昭和小学校</t>
  </si>
  <si>
    <t>袖ケ浦市立長浦小学校</t>
  </si>
  <si>
    <t>袖ケ浦市立根形小学校</t>
  </si>
  <si>
    <t>袖ケ浦市立中川小学校</t>
  </si>
  <si>
    <t>袖ケ浦市立平岡小学校</t>
  </si>
  <si>
    <t>木更津市立畑沢小学校</t>
  </si>
  <si>
    <t>木更津市立請西小学校</t>
  </si>
  <si>
    <t>木更津市立八幡台小学校</t>
  </si>
  <si>
    <t>袖ケ浦市立蔵波小学校</t>
  </si>
  <si>
    <t>君津市立北子安小学校</t>
  </si>
  <si>
    <t>袖ケ浦市立奈良輪小学校</t>
  </si>
  <si>
    <t>君津市立外箕輪小学校</t>
  </si>
  <si>
    <t>市原市立ちはら台桜小学校</t>
  </si>
  <si>
    <t>南房総市立富山小学校</t>
  </si>
  <si>
    <t>市原市立加茂小学校</t>
  </si>
  <si>
    <t>鋸南町立鋸南小学校</t>
  </si>
  <si>
    <t>南房総市立千倉小学校</t>
  </si>
  <si>
    <t>木更津市立真舟小学校</t>
  </si>
  <si>
    <t>館山市立房南小学校</t>
  </si>
  <si>
    <t>木更津市立富来田小学校</t>
  </si>
  <si>
    <t>君津市立清和小学校</t>
  </si>
  <si>
    <t>富津市立天羽小学校</t>
  </si>
  <si>
    <t>君津市立上総小学校</t>
  </si>
  <si>
    <t>君津市立周西の丘小学校</t>
  </si>
  <si>
    <t>市原市立八幡中学校</t>
  </si>
  <si>
    <t>市原市立菊間中学校</t>
  </si>
  <si>
    <t>市原市立市原中学校</t>
  </si>
  <si>
    <t>市原市立五井中学校</t>
  </si>
  <si>
    <t>市原市立東海中学校</t>
  </si>
  <si>
    <t>市原市立姉崎中学校</t>
  </si>
  <si>
    <t>市原市立三和中学校</t>
  </si>
  <si>
    <t>市原市立湿津中学校</t>
  </si>
  <si>
    <t>市原市立市東中学校</t>
  </si>
  <si>
    <t>市原市立辰巳台中学校</t>
  </si>
  <si>
    <t>市原市立加茂中学校</t>
  </si>
  <si>
    <t>市原市立南総中学校</t>
  </si>
  <si>
    <t>市原市立若葉中学校</t>
  </si>
  <si>
    <t>市原市立有秋中学校</t>
  </si>
  <si>
    <t>市原市立国分寺台中学校</t>
  </si>
  <si>
    <t>市原市立姉崎東中学校</t>
  </si>
  <si>
    <t>市原市立双葉中学校</t>
  </si>
  <si>
    <t>市原市立千種中学校</t>
  </si>
  <si>
    <t>市原市立国分寺台西中学校</t>
  </si>
  <si>
    <t>市原市立ちはら台南中学校</t>
  </si>
  <si>
    <t>船橋市立船橋中学校</t>
  </si>
  <si>
    <t>船橋市立宮本中学校</t>
  </si>
  <si>
    <t>船橋市立海神中学校</t>
  </si>
  <si>
    <t>船橋市立葛飾中学校</t>
  </si>
  <si>
    <t>船橋市立法田中学校</t>
  </si>
  <si>
    <t>船橋市立御滝中学校</t>
  </si>
  <si>
    <t>船橋市立二宮中学校</t>
  </si>
  <si>
    <t>船橋市立豊富中学校</t>
  </si>
  <si>
    <t>船橋市立湊中学校</t>
  </si>
  <si>
    <t>船橋市立前原中学校</t>
  </si>
  <si>
    <t>船橋市立高根台中学校</t>
  </si>
  <si>
    <t>船橋市立習志野台中学校</t>
  </si>
  <si>
    <t>船橋市立若松中学校</t>
  </si>
  <si>
    <t>船橋市立古和釜中学校</t>
  </si>
  <si>
    <t>船橋市立高根中学校</t>
  </si>
  <si>
    <t>船橋市立三田中学校</t>
  </si>
  <si>
    <t>船橋市立行田中学校</t>
  </si>
  <si>
    <t>船橋市立芝山中学校</t>
  </si>
  <si>
    <t>船橋市立七林中学校</t>
  </si>
  <si>
    <t>市川市立第一中学校</t>
  </si>
  <si>
    <t>市川市立第二中学校</t>
  </si>
  <si>
    <t>市川市立第三中学校</t>
  </si>
  <si>
    <t>市川市立第四中学校</t>
  </si>
  <si>
    <t>市川市立第五中学校</t>
  </si>
  <si>
    <t>市川市立第六中学校</t>
  </si>
  <si>
    <t>市川市立第七中学校</t>
  </si>
  <si>
    <t>市川市立第八中学校</t>
  </si>
  <si>
    <t>習志野市立第一中学校</t>
  </si>
  <si>
    <t>習志野市立第二中学校</t>
  </si>
  <si>
    <t>習志野市立第三中学校</t>
  </si>
  <si>
    <t>習志野市立第四中学校</t>
  </si>
  <si>
    <t>八千代市立睦中学校</t>
  </si>
  <si>
    <t>八千代市立八千代中学校</t>
  </si>
  <si>
    <t>八千代市立勝田台中学校</t>
  </si>
  <si>
    <t>八千代市立大和田中学校</t>
  </si>
  <si>
    <t>八千代市立高津中学校</t>
  </si>
  <si>
    <t>八千代市立八千代台西中学校</t>
  </si>
  <si>
    <t>八千代市立村上東中学校</t>
  </si>
  <si>
    <t>浦安市立浦安中学校</t>
  </si>
  <si>
    <t>浦安市立堀江中学校</t>
  </si>
  <si>
    <t>習志野市立第五中学校</t>
  </si>
  <si>
    <t>習志野市立第六中学校</t>
  </si>
  <si>
    <t>船橋市立八木が谷中学校</t>
  </si>
  <si>
    <t>船橋市立大穴中学校</t>
  </si>
  <si>
    <t>船橋市立小室中学校</t>
  </si>
  <si>
    <t>市川市立下貝塚中学校</t>
  </si>
  <si>
    <t>市川市立高谷中学校</t>
  </si>
  <si>
    <t>市川市立福栄中学校</t>
  </si>
  <si>
    <t>船橋市立坪井中学校</t>
  </si>
  <si>
    <t>市川市立東国分中学校</t>
  </si>
  <si>
    <t>習志野市立第七中学校</t>
  </si>
  <si>
    <t>浦安市立見明川中学校</t>
  </si>
  <si>
    <t>船橋市立三山中学校</t>
  </si>
  <si>
    <t>浦安市立入船中学校</t>
  </si>
  <si>
    <t>市川市立大洲中学校</t>
  </si>
  <si>
    <t>船橋市立飯山満中学校</t>
  </si>
  <si>
    <t>浦安市立富岡中学校</t>
  </si>
  <si>
    <t>船橋市立旭中学校</t>
  </si>
  <si>
    <t>市川市立南行徳中学校</t>
  </si>
  <si>
    <t>八千代市立村上中学校</t>
  </si>
  <si>
    <t>八千代市立東高津中学校</t>
  </si>
  <si>
    <t>浦安市立美浜中学校</t>
  </si>
  <si>
    <t>市川市立妙典中学校</t>
  </si>
  <si>
    <t>八千代市立萱田中学校</t>
  </si>
  <si>
    <t>浦安市立日の出中学校</t>
  </si>
  <si>
    <t>浦安市立明海中学校</t>
  </si>
  <si>
    <t>浦安市立高洲中学校</t>
  </si>
  <si>
    <t>松戸市立第一中学校</t>
  </si>
  <si>
    <t>松戸市立第一中学校みらい分校</t>
  </si>
  <si>
    <t>松戸市立第二中学校</t>
  </si>
  <si>
    <t>松戸市立第三中学校</t>
  </si>
  <si>
    <t>松戸市立第四中学校</t>
  </si>
  <si>
    <t>松戸市立第五中学校</t>
  </si>
  <si>
    <t>松戸市立第六中学校</t>
  </si>
  <si>
    <t>松戸市立小金中学校</t>
  </si>
  <si>
    <t>松戸市立常盤平中学校</t>
  </si>
  <si>
    <t>松戸市立栗ヶ沢中学校</t>
  </si>
  <si>
    <t>松戸市立六実中学校</t>
  </si>
  <si>
    <t>松戸市立小金南中学校</t>
  </si>
  <si>
    <t>松戸市立古ヶ崎中学校</t>
  </si>
  <si>
    <t>松戸市立牧野原中学校</t>
  </si>
  <si>
    <t>柏市立柏中学校</t>
  </si>
  <si>
    <t>柏市立柏第二中学校</t>
  </si>
  <si>
    <t>柏市立土中学校</t>
  </si>
  <si>
    <t>柏市立富勢中学校</t>
  </si>
  <si>
    <t>柏市立田中中学校</t>
  </si>
  <si>
    <t>柏市立光ヶ丘中学校</t>
  </si>
  <si>
    <t>柏市立柏第三中学校</t>
  </si>
  <si>
    <t>柏市立柏第四中学校</t>
  </si>
  <si>
    <t>柏市立南部中学校</t>
  </si>
  <si>
    <t>柏市立柏第五中学校</t>
  </si>
  <si>
    <t>野田市立第一中学校</t>
  </si>
  <si>
    <t>野田市立第二中学校</t>
  </si>
  <si>
    <t>野田市立東部中学校</t>
  </si>
  <si>
    <t>野田市立南部中学校</t>
  </si>
  <si>
    <t>野田市立北部中学校</t>
  </si>
  <si>
    <t>野田市立福田中学校</t>
  </si>
  <si>
    <t>野田市立川間中学校</t>
  </si>
  <si>
    <t>流山市立南部中学校</t>
  </si>
  <si>
    <t>流山市立常盤松中学校</t>
  </si>
  <si>
    <t>流山市立北部中学校</t>
  </si>
  <si>
    <t>流山市立東部中学校</t>
  </si>
  <si>
    <t>流山市立東深井中学校</t>
  </si>
  <si>
    <t>我孫子市立我孫子中学校</t>
  </si>
  <si>
    <t>我孫子市立湖北中学校</t>
  </si>
  <si>
    <t>我孫子市立布佐中学校</t>
  </si>
  <si>
    <t>我孫子市立湖北台中学校</t>
  </si>
  <si>
    <t>我孫子市立久寺家中学校</t>
  </si>
  <si>
    <t>鎌ケ谷市立鎌ケ谷中学校</t>
  </si>
  <si>
    <t>鎌ケ谷市立第二中学校</t>
  </si>
  <si>
    <t>鎌ケ谷市立第三中学校</t>
  </si>
  <si>
    <t>野田市立木間ヶ瀬中学校</t>
  </si>
  <si>
    <t>野田市立二川中学校</t>
  </si>
  <si>
    <t>野田市立関宿中学校</t>
  </si>
  <si>
    <t>柏市立風早中学校</t>
  </si>
  <si>
    <t>柏市立手賀中学校</t>
  </si>
  <si>
    <t>松戸市立根木内中学校</t>
  </si>
  <si>
    <t>松戸市立河原塚中学校</t>
  </si>
  <si>
    <t>柏市立酒井根中学校</t>
  </si>
  <si>
    <t>柏市立大津ヶ丘中学校</t>
  </si>
  <si>
    <t>松戸市立新松戸南中学校</t>
  </si>
  <si>
    <t>柏市立西原中学校</t>
  </si>
  <si>
    <t>我孫子市立白山中学校</t>
  </si>
  <si>
    <t>鎌ケ谷市立第四中学校</t>
  </si>
  <si>
    <t>松戸市立金ヶ作中学校</t>
  </si>
  <si>
    <t>柏市立逆井中学校</t>
  </si>
  <si>
    <t>柏市立松葉中学校</t>
  </si>
  <si>
    <t>流山市立八木中学校</t>
  </si>
  <si>
    <t>柏市立高柳中学校</t>
  </si>
  <si>
    <t>松戸市立和名ヶ谷中学校</t>
  </si>
  <si>
    <t>流山市立南流山中学校</t>
  </si>
  <si>
    <t>鎌ケ谷市立第五中学校</t>
  </si>
  <si>
    <t>松戸市立旭町中学校</t>
  </si>
  <si>
    <t>流山市立西初石中学校</t>
  </si>
  <si>
    <t>柏市立中原中学校</t>
  </si>
  <si>
    <t>野田市立岩名中学校</t>
  </si>
  <si>
    <t>松戸市立小金北中学校</t>
  </si>
  <si>
    <t>柏市立豊四季中学校</t>
  </si>
  <si>
    <t>流山市立おおたかの森中学校</t>
  </si>
  <si>
    <t>柏市立柏の葉中学校</t>
  </si>
  <si>
    <t>流山市立おおぐろの森中学校</t>
  </si>
  <si>
    <t>佐倉市立佐倉中学校</t>
  </si>
  <si>
    <t>佐倉市立志津中学校</t>
  </si>
  <si>
    <t>佐倉市立上志津中学校</t>
  </si>
  <si>
    <t>佐倉市立南部中学校</t>
  </si>
  <si>
    <t>佐倉市立臼井中学校</t>
  </si>
  <si>
    <t>成田市立成田中学校</t>
  </si>
  <si>
    <t>成田市立遠山中学校</t>
  </si>
  <si>
    <t>成田市立久住中学校</t>
  </si>
  <si>
    <t>成田市立西中学校</t>
  </si>
  <si>
    <t>成田市立中台中学校</t>
  </si>
  <si>
    <t>四街道市立四街道中学校</t>
  </si>
  <si>
    <t>四街道市立千代田中学校</t>
  </si>
  <si>
    <t>四街道市立旭中学校</t>
  </si>
  <si>
    <t>酒々井町立酒々井中学校</t>
  </si>
  <si>
    <t>八街市立八街中学校</t>
  </si>
  <si>
    <t>八街市立八街中央中学校</t>
  </si>
  <si>
    <t>富里市立富里中学校</t>
  </si>
  <si>
    <t>栄町立栄中学校</t>
  </si>
  <si>
    <t>印西市立印旛中学校</t>
  </si>
  <si>
    <t>印西市立本埜中学校</t>
  </si>
  <si>
    <t>印西市立印西中学校</t>
  </si>
  <si>
    <t>印西市立船穂中学校</t>
  </si>
  <si>
    <t>白井市立白井中学校</t>
  </si>
  <si>
    <t>成田市立吾妻中学校</t>
  </si>
  <si>
    <t>四街道市立四街道西中学校</t>
  </si>
  <si>
    <t>白井市立大山口中学校</t>
  </si>
  <si>
    <t>白井市立南山中学校</t>
  </si>
  <si>
    <t>佐倉市立井野中学校</t>
  </si>
  <si>
    <t>富里市立富里北中学校</t>
  </si>
  <si>
    <t>印西市立木刈中学校</t>
  </si>
  <si>
    <t>白井市立七次台中学校</t>
  </si>
  <si>
    <t>成田市立玉造中学校</t>
  </si>
  <si>
    <t>富里市立富里南中学校</t>
  </si>
  <si>
    <t>佐倉市立佐倉東中学校</t>
  </si>
  <si>
    <t>四街道市立四街道北中学校</t>
  </si>
  <si>
    <t>八街市立八街南中学校</t>
  </si>
  <si>
    <t>佐倉市立臼井西中学校</t>
  </si>
  <si>
    <t>佐倉市立西志津中学校</t>
  </si>
  <si>
    <t>印西市立小林中学校</t>
  </si>
  <si>
    <t>印西市立原山中学校</t>
  </si>
  <si>
    <t>印西市立西の原中学校</t>
  </si>
  <si>
    <t>白井市立桜台中学校</t>
  </si>
  <si>
    <t>佐倉市立臼井南中学校</t>
  </si>
  <si>
    <t>佐倉市立根郷中学校</t>
  </si>
  <si>
    <t>八街市立八街北中学校</t>
  </si>
  <si>
    <t>印西市立滝野中学校</t>
  </si>
  <si>
    <t>香取市立佐原中学校</t>
  </si>
  <si>
    <t>香取市立新島中学校</t>
  </si>
  <si>
    <t>神崎町立神崎中学校</t>
  </si>
  <si>
    <t>香取市立栗源中学校</t>
  </si>
  <si>
    <t>香取市立小見川中学校</t>
  </si>
  <si>
    <t>旭市立干潟中学校</t>
  </si>
  <si>
    <t>東庄町立東庄中学校</t>
  </si>
  <si>
    <t>多古町立多古中学校</t>
  </si>
  <si>
    <t>香取市立山田中学校</t>
  </si>
  <si>
    <t>香取市立香取中学校</t>
  </si>
  <si>
    <t>香取市立佐原第五中学校</t>
  </si>
  <si>
    <t>銚子市立第一中学校</t>
  </si>
  <si>
    <t>銚子市立第二中学校</t>
  </si>
  <si>
    <t>銚子市立第三中学校</t>
  </si>
  <si>
    <t>旭市立第一中学校</t>
  </si>
  <si>
    <t>旭市立第二中学校</t>
  </si>
  <si>
    <t>旭市立海上中学校</t>
  </si>
  <si>
    <t>旭市立飯岡中学校</t>
  </si>
  <si>
    <t>横芝光町立光中学校</t>
  </si>
  <si>
    <t>匝瑳市立野栄中学校</t>
  </si>
  <si>
    <t>匝瑳市立八日市場第一中学校</t>
  </si>
  <si>
    <t>匝瑳市立八日市場第二中学校</t>
  </si>
  <si>
    <t>銚子市立銚子中学校</t>
  </si>
  <si>
    <t>成田市立公津の杜中学校</t>
  </si>
  <si>
    <t>銚子市立銚子西中学校</t>
  </si>
  <si>
    <t>東金市立東金中学校</t>
  </si>
  <si>
    <t>大網白里市立大網中学校</t>
  </si>
  <si>
    <t>大網白里市立白里中学校</t>
  </si>
  <si>
    <t>九十九里町立九十九里中学校</t>
  </si>
  <si>
    <t>山武市立成東中学校</t>
  </si>
  <si>
    <t>横芝光町立横芝中学校</t>
  </si>
  <si>
    <t>芝山町立芝山中学校</t>
  </si>
  <si>
    <t>山武市立山武中学校</t>
  </si>
  <si>
    <t>東金市立東中学校</t>
  </si>
  <si>
    <t>大網白里市立増穂中学校</t>
  </si>
  <si>
    <t>東金市立西中学校</t>
  </si>
  <si>
    <t>東金市立北中学校</t>
  </si>
  <si>
    <t>山武市立成東東中学校</t>
  </si>
  <si>
    <t>山武市立山武望洋中学校</t>
  </si>
  <si>
    <t>茂原市立東中学校</t>
  </si>
  <si>
    <t>茂原市立冨士見中学校</t>
  </si>
  <si>
    <t>茂原市立茂原中学校</t>
  </si>
  <si>
    <t>茂原市立南中学校</t>
  </si>
  <si>
    <t>茂原市立本納中学校</t>
  </si>
  <si>
    <t>一宮町立一宮中学校</t>
  </si>
  <si>
    <t>白子町立白子中学校</t>
  </si>
  <si>
    <t>長柄町立長柄中学校</t>
  </si>
  <si>
    <t>長南町立長南中学校</t>
  </si>
  <si>
    <t>睦沢町立睦沢中学校</t>
  </si>
  <si>
    <t>長生村立長生中学校</t>
  </si>
  <si>
    <t>茂原市立早野中学校</t>
  </si>
  <si>
    <t>勝浦市立勝浦中学校</t>
  </si>
  <si>
    <t>大多喜町立大多喜中学校</t>
  </si>
  <si>
    <t>いすみ市立国吉中学校</t>
  </si>
  <si>
    <t>御宿町立御宿中学校</t>
  </si>
  <si>
    <t>いすみ市立大原中学校</t>
  </si>
  <si>
    <t>いすみ市立岬中学校</t>
  </si>
  <si>
    <t>館山市立第一中学校</t>
  </si>
  <si>
    <t>館山市立房南中学校</t>
  </si>
  <si>
    <t>鴨川市立鴨川中学校</t>
  </si>
  <si>
    <t>鴨川市立長狭中学校</t>
  </si>
  <si>
    <t>南房総市立富山中学校</t>
  </si>
  <si>
    <t>南房総市立富浦中学校</t>
  </si>
  <si>
    <t>南房総市立三芳中学校</t>
  </si>
  <si>
    <t>鋸南町立鋸南中学校</t>
  </si>
  <si>
    <t>鴨川市立安房東中学校</t>
  </si>
  <si>
    <t>南房総市立嶺南中学校</t>
  </si>
  <si>
    <t>館山市立館山中学校</t>
  </si>
  <si>
    <t>木更津市立木更津第一中学校</t>
  </si>
  <si>
    <t>木更津市立木更津第二中学校</t>
  </si>
  <si>
    <t>木更津市立木更津第三中学校</t>
  </si>
  <si>
    <t>木更津市立岩根中学校</t>
  </si>
  <si>
    <t>木更津市立鎌足中学校</t>
  </si>
  <si>
    <t>木更津市立金田中学校</t>
  </si>
  <si>
    <t>木更津市立富来田中学校</t>
  </si>
  <si>
    <t>木更津市立太田中学校</t>
  </si>
  <si>
    <t>君津市立君津中学校</t>
  </si>
  <si>
    <t>君津市立周西中学校</t>
  </si>
  <si>
    <t>君津市立周南中学校</t>
  </si>
  <si>
    <t>富津市立富津中学校</t>
  </si>
  <si>
    <t>富津市立天羽中学校</t>
  </si>
  <si>
    <t>袖ケ浦市立昭和中学校</t>
  </si>
  <si>
    <t>袖ケ浦市立長浦中学校</t>
  </si>
  <si>
    <t>袖ケ浦市立根形中学校</t>
  </si>
  <si>
    <t>袖ケ浦市立平川中学校</t>
  </si>
  <si>
    <t>木更津市立畑沢中学校</t>
  </si>
  <si>
    <t>木更津市立岩根西中学校</t>
  </si>
  <si>
    <t>木更津市立波岡中学校</t>
  </si>
  <si>
    <t>木更津市立清川中学校</t>
  </si>
  <si>
    <t>君津市立周西南中学校</t>
  </si>
  <si>
    <t>君津市立八重原中学校</t>
  </si>
  <si>
    <t>袖ケ浦市立蔵波中学校</t>
  </si>
  <si>
    <t>市原市立ちはら台西中学校</t>
  </si>
  <si>
    <t>君津市立周東中学校</t>
  </si>
  <si>
    <t>君津市立上総小櫃中学校</t>
  </si>
  <si>
    <t>富津市立大佐和中学校</t>
  </si>
  <si>
    <t>南房総市立南房総中学校</t>
  </si>
  <si>
    <t>市川市立塩浜学園</t>
  </si>
  <si>
    <t>成田市立下総みどり学園</t>
  </si>
  <si>
    <t>成田市立大栄みらい学園</t>
  </si>
  <si>
    <t>八千代市立阿蘇米本学園</t>
  </si>
  <si>
    <t>警務部厚生課</t>
  </si>
  <si>
    <t>千葉県議会事務局総務課</t>
  </si>
  <si>
    <t>千葉県議会事務局議事課</t>
  </si>
  <si>
    <t>千葉県議会事務局政務調査課</t>
  </si>
  <si>
    <t>千葉県議会事務局図書課</t>
  </si>
  <si>
    <t>選挙管理委員会</t>
  </si>
  <si>
    <t>千葉県監査委員事務局調整課</t>
  </si>
  <si>
    <t>千葉県監査委員事務局監査課</t>
  </si>
  <si>
    <t>千葉県人事委員会事務局任用課</t>
  </si>
  <si>
    <t>千葉県人事委員会事務局給与課</t>
  </si>
  <si>
    <t>千葉海区漁業調整委員会事務局</t>
  </si>
  <si>
    <t>千葉県収用委員会事務局</t>
  </si>
  <si>
    <t>千葉県労働委員会事務局</t>
  </si>
  <si>
    <t>千葉県労働委員会事務局審査調整課</t>
  </si>
  <si>
    <t>職員コード</t>
    <rPh sb="0" eb="2">
      <t>ショクイン</t>
    </rPh>
    <phoneticPr fontId="3"/>
  </si>
  <si>
    <t>なし（新規採用）</t>
    <rPh sb="3" eb="7">
      <t>シンキサイヨウ</t>
    </rPh>
    <phoneticPr fontId="3"/>
  </si>
  <si>
    <t>（２）異動前の所属の所属コードを入力してください（新規採用者の場合は"99999"と入力してください）。</t>
    <rPh sb="3" eb="6">
      <t>イドウマエ</t>
    </rPh>
    <rPh sb="7" eb="9">
      <t>ショゾク</t>
    </rPh>
    <rPh sb="10" eb="12">
      <t>ショゾク</t>
    </rPh>
    <rPh sb="16" eb="18">
      <t>ニュウリョク</t>
    </rPh>
    <rPh sb="25" eb="30">
      <t>シンキサイヨウシャ</t>
    </rPh>
    <rPh sb="31" eb="33">
      <t>バアイ</t>
    </rPh>
    <rPh sb="42" eb="44">
      <t>ニュウリョク</t>
    </rPh>
    <phoneticPr fontId="3"/>
  </si>
  <si>
    <t>（３）職員コードを入力してください。</t>
    <rPh sb="3" eb="5">
      <t>ショクイン</t>
    </rPh>
    <rPh sb="9" eb="11">
      <t>ニュウリョク</t>
    </rPh>
    <phoneticPr fontId="3"/>
  </si>
  <si>
    <t>（４）職名を入力してください。</t>
    <rPh sb="3" eb="5">
      <t>ショクメイ</t>
    </rPh>
    <rPh sb="6" eb="8">
      <t>ニュウリョク</t>
    </rPh>
    <phoneticPr fontId="3"/>
  </si>
  <si>
    <t>（５）氏名を入力してください。</t>
    <rPh sb="3" eb="5">
      <t>シメイ</t>
    </rPh>
    <rPh sb="6" eb="8">
      <t>ニュウリョク</t>
    </rPh>
    <phoneticPr fontId="3"/>
  </si>
  <si>
    <t>（６）転居前の居住地を入力してください。</t>
    <rPh sb="3" eb="6">
      <t>テンキョマエ</t>
    </rPh>
    <rPh sb="7" eb="10">
      <t>キョジュウチ</t>
    </rPh>
    <rPh sb="11" eb="13">
      <t>ニュウリョク</t>
    </rPh>
    <phoneticPr fontId="3"/>
  </si>
  <si>
    <t>（７）転居後の居住地を入力してください。</t>
    <rPh sb="3" eb="6">
      <t>テンキョゴ</t>
    </rPh>
    <rPh sb="7" eb="10">
      <t>キョジュウチ</t>
    </rPh>
    <rPh sb="11" eb="13">
      <t>ニュウリョク</t>
    </rPh>
    <phoneticPr fontId="3"/>
  </si>
  <si>
    <t>（６）人事異動又は採用の日付を入力してください。</t>
    <rPh sb="3" eb="7">
      <t>ジンジイドウ</t>
    </rPh>
    <rPh sb="7" eb="8">
      <t>マタ</t>
    </rPh>
    <rPh sb="9" eb="11">
      <t>サイヨウ</t>
    </rPh>
    <rPh sb="12" eb="14">
      <t>ヒヅケ</t>
    </rPh>
    <rPh sb="15" eb="17">
      <t>ニュウリョク</t>
    </rPh>
    <phoneticPr fontId="3"/>
  </si>
  <si>
    <t>≪２社目（２番目に安価な業者）≫</t>
    <rPh sb="2" eb="4">
      <t>シャメ</t>
    </rPh>
    <rPh sb="6" eb="8">
      <t>バンメ</t>
    </rPh>
    <rPh sb="9" eb="11">
      <t>アンカ</t>
    </rPh>
    <rPh sb="12" eb="14">
      <t>ギョウシャ</t>
    </rPh>
    <phoneticPr fontId="3"/>
  </si>
  <si>
    <t>（４）対象外経費を入力してください。</t>
    <rPh sb="3" eb="6">
      <t>タイショウガイ</t>
    </rPh>
    <rPh sb="6" eb="8">
      <t>ケイヒ</t>
    </rPh>
    <rPh sb="9" eb="11">
      <t>ニュウリョク</t>
    </rPh>
    <phoneticPr fontId="3"/>
  </si>
  <si>
    <r>
      <t>（１）転居の方法を選択してください（プルダウン）。</t>
    </r>
    <r>
      <rPr>
        <b/>
        <sz val="11"/>
        <color rgb="FFFF0000"/>
        <rFont val="ＭＳ Ｐゴシック"/>
        <family val="3"/>
        <charset val="128"/>
        <scheme val="minor"/>
      </rPr>
      <t>※その他を選択した場合には具体的な転居の方法を記入してください。</t>
    </r>
    <rPh sb="3" eb="5">
      <t>テンキョ</t>
    </rPh>
    <rPh sb="6" eb="8">
      <t>ホウホウ</t>
    </rPh>
    <rPh sb="9" eb="11">
      <t>センタク</t>
    </rPh>
    <rPh sb="28" eb="29">
      <t>タ</t>
    </rPh>
    <rPh sb="30" eb="32">
      <t>センタク</t>
    </rPh>
    <rPh sb="34" eb="36">
      <t>バアイ</t>
    </rPh>
    <rPh sb="38" eb="41">
      <t>グタイテキ</t>
    </rPh>
    <rPh sb="42" eb="44">
      <t>テンキョ</t>
    </rPh>
    <rPh sb="45" eb="47">
      <t>ホウホウ</t>
    </rPh>
    <rPh sb="48" eb="50">
      <t>キニュウ</t>
    </rPh>
    <phoneticPr fontId="3"/>
  </si>
  <si>
    <t>（２）（１）の交通手段に対応する利用区間の始点と終点を入力してください。</t>
    <rPh sb="7" eb="11">
      <t>コウツウシュダン</t>
    </rPh>
    <rPh sb="12" eb="14">
      <t>タイオウ</t>
    </rPh>
    <rPh sb="16" eb="20">
      <t>リヨウクカン</t>
    </rPh>
    <rPh sb="21" eb="23">
      <t>シテン</t>
    </rPh>
    <rPh sb="24" eb="26">
      <t>シュウテン</t>
    </rPh>
    <rPh sb="27" eb="29">
      <t>ニュウリョク</t>
    </rPh>
    <phoneticPr fontId="3"/>
  </si>
  <si>
    <t>新千歳空港</t>
    <rPh sb="0" eb="3">
      <t>シンチトセ</t>
    </rPh>
    <rPh sb="3" eb="5">
      <t>クウコウ</t>
    </rPh>
    <phoneticPr fontId="3"/>
  </si>
  <si>
    <t>成田空港</t>
    <rPh sb="0" eb="4">
      <t>ナリタクウコウ</t>
    </rPh>
    <phoneticPr fontId="3"/>
  </si>
  <si>
    <t>本千葉</t>
    <rPh sb="0" eb="3">
      <t>ホンチバ</t>
    </rPh>
    <phoneticPr fontId="3"/>
  </si>
  <si>
    <t>（５）（４）の交通手段に対応する利用区間の始点と終点を入力してください。</t>
    <rPh sb="7" eb="11">
      <t>コウツウシュダン</t>
    </rPh>
    <rPh sb="12" eb="14">
      <t>タイオウ</t>
    </rPh>
    <rPh sb="16" eb="20">
      <t>リヨウクカン</t>
    </rPh>
    <rPh sb="21" eb="23">
      <t>シテン</t>
    </rPh>
    <rPh sb="24" eb="26">
      <t>シュウテン</t>
    </rPh>
    <rPh sb="27" eb="29">
      <t>ニュウリョク</t>
    </rPh>
    <phoneticPr fontId="3"/>
  </si>
  <si>
    <t>新千歳空港</t>
    <rPh sb="0" eb="5">
      <t>シンチトセクウコウ</t>
    </rPh>
    <phoneticPr fontId="3"/>
  </si>
  <si>
    <t>（３）（１）の交通手段の利用に要した費用を入力してください。</t>
    <rPh sb="7" eb="11">
      <t>コウツウシュダン</t>
    </rPh>
    <rPh sb="12" eb="14">
      <t>リヨウ</t>
    </rPh>
    <rPh sb="15" eb="16">
      <t>ヨウ</t>
    </rPh>
    <rPh sb="18" eb="20">
      <t>ヒヨウ</t>
    </rPh>
    <rPh sb="21" eb="23">
      <t>ニュウリョク</t>
    </rPh>
    <phoneticPr fontId="3"/>
  </si>
  <si>
    <t>（６）（４）の交通手段の利用に要した費用を入力してください。</t>
    <phoneticPr fontId="3"/>
  </si>
  <si>
    <t>【入力欄】</t>
    <phoneticPr fontId="3"/>
  </si>
  <si>
    <t>【入力例】</t>
    <phoneticPr fontId="3"/>
  </si>
  <si>
    <t>羽田空港</t>
    <rPh sb="0" eb="4">
      <t>ハネダクウコウ</t>
    </rPh>
    <phoneticPr fontId="3"/>
  </si>
  <si>
    <t>羽田空港</t>
    <rPh sb="0" eb="4">
      <t>ハネダクウコウ</t>
    </rPh>
    <phoneticPr fontId="3"/>
  </si>
  <si>
    <t>ⅵ）家電リサイクル費用、不用品、不要品及び粗大ごみの回収・処理・処分に係る費用、宿舎等の修繕費（ハウスクリーニング料金等の原状回復費用を含む。）</t>
    <phoneticPr fontId="3"/>
  </si>
  <si>
    <t>ⅶ）荷物を一時保管する場合の追加費用</t>
    <phoneticPr fontId="3"/>
  </si>
  <si>
    <t>ⅱ）自家用車、オートバイ、自転車等を運送する際の追加費用　※１</t>
    <rPh sb="2" eb="5">
      <t>ジカヨウ</t>
    </rPh>
    <rPh sb="13" eb="16">
      <t>ジテンシャ</t>
    </rPh>
    <rPh sb="17" eb="19">
      <t>ツイカ</t>
    </rPh>
    <rPh sb="19" eb="21">
      <t>ヒヨウ</t>
    </rPh>
    <phoneticPr fontId="3"/>
  </si>
  <si>
    <t>　②自家用車、オートバイ、自転車等を運送する際の追加費用</t>
    <phoneticPr fontId="3"/>
  </si>
  <si>
    <t>　⑥家電リサイクル費用、不用品、不要品及び粗大ごみの回収・処理・処分に係る費用、宿舎等の修繕費（ハウスクリーニング料金等の原状回復費用を含む。）</t>
    <phoneticPr fontId="3"/>
  </si>
  <si>
    <t>　引越業者名</t>
    <phoneticPr fontId="3"/>
  </si>
  <si>
    <t>※（２）～（４）については、左欄に再安価な業者の情報を、右欄に２番目に安価な業者の情報を入力してください。</t>
    <phoneticPr fontId="3"/>
  </si>
  <si>
    <t>（５）宅配便の運送料（対象外経費を除く）を入力してください。</t>
    <rPh sb="3" eb="6">
      <t>タクハイビン</t>
    </rPh>
    <rPh sb="7" eb="10">
      <t>ウンソウリョウ</t>
    </rPh>
    <rPh sb="21" eb="23">
      <t>ニュウリョク</t>
    </rPh>
    <phoneticPr fontId="3"/>
  </si>
  <si>
    <t>ｂ　宅配便、レンタカー、自家用車等の利用に係る支払額</t>
    <rPh sb="2" eb="5">
      <t>タクハイビン</t>
    </rPh>
    <rPh sb="12" eb="17">
      <t>ジカヨウシャトウ</t>
    </rPh>
    <rPh sb="18" eb="20">
      <t>リヨウ</t>
    </rPh>
    <rPh sb="21" eb="22">
      <t>カカ</t>
    </rPh>
    <rPh sb="23" eb="26">
      <t>シハライガク</t>
    </rPh>
    <phoneticPr fontId="3"/>
  </si>
  <si>
    <t>宅配便と自家用車を利用</t>
    <rPh sb="4" eb="8">
      <t>ジカヨウシャ</t>
    </rPh>
    <rPh sb="9" eb="11">
      <t>リヨウ</t>
    </rPh>
    <phoneticPr fontId="3"/>
  </si>
  <si>
    <t>宅配便とレンタカーを利用</t>
    <rPh sb="10" eb="12">
      <t>リヨウ</t>
    </rPh>
    <phoneticPr fontId="3"/>
  </si>
  <si>
    <r>
      <t>（１）交通手段を利用したものから順番に選択してください（プルダウン）</t>
    </r>
    <r>
      <rPr>
        <b/>
        <sz val="11"/>
        <color rgb="FFFF0000"/>
        <rFont val="ＭＳ Ｐゴシック"/>
        <family val="3"/>
        <charset val="128"/>
        <scheme val="minor"/>
      </rPr>
      <t>※自家用車を使用した場合は使用距離を入力してください。</t>
    </r>
    <rPh sb="3" eb="7">
      <t>コウツウシュダン</t>
    </rPh>
    <rPh sb="8" eb="10">
      <t>リヨウ</t>
    </rPh>
    <rPh sb="16" eb="18">
      <t>ジュンバン</t>
    </rPh>
    <rPh sb="19" eb="21">
      <t>センタク</t>
    </rPh>
    <rPh sb="35" eb="39">
      <t>ジカヨウシャ</t>
    </rPh>
    <rPh sb="40" eb="42">
      <t>シヨウ</t>
    </rPh>
    <rPh sb="47" eb="49">
      <t>シヨウ</t>
    </rPh>
    <rPh sb="49" eb="51">
      <t>キョリ</t>
    </rPh>
    <phoneticPr fontId="3"/>
  </si>
  <si>
    <r>
      <t>（４）交通手段を利用したものから順番に選択してください（プルダウン）</t>
    </r>
    <r>
      <rPr>
        <b/>
        <sz val="11"/>
        <color rgb="FFFF0000"/>
        <rFont val="ＭＳ Ｐゴシック"/>
        <family val="3"/>
        <charset val="128"/>
        <scheme val="minor"/>
      </rPr>
      <t>※自家用車を使用した場合は使用距離を入力してください。</t>
    </r>
    <rPh sb="3" eb="5">
      <t>コウツウ</t>
    </rPh>
    <rPh sb="5" eb="7">
      <t>シュダン</t>
    </rPh>
    <rPh sb="8" eb="10">
      <t>リヨウ</t>
    </rPh>
    <rPh sb="16" eb="18">
      <t>ジュンバン</t>
    </rPh>
    <rPh sb="19" eb="21">
      <t>センタク</t>
    </rPh>
    <phoneticPr fontId="3"/>
  </si>
  <si>
    <r>
      <t>（４）交交通手段を利用したものから順番に選択してください（プルダウン）</t>
    </r>
    <r>
      <rPr>
        <b/>
        <sz val="11"/>
        <color rgb="FFFF0000"/>
        <rFont val="ＭＳ Ｐゴシック"/>
        <family val="3"/>
        <charset val="128"/>
        <scheme val="minor"/>
      </rPr>
      <t>※自家用車を使用した場合は使用距離を入力してください。</t>
    </r>
    <phoneticPr fontId="3"/>
  </si>
  <si>
    <r>
      <t>（４）交通手段を利用したものから順番に選択してください（プルダウン）</t>
    </r>
    <r>
      <rPr>
        <b/>
        <sz val="11"/>
        <color rgb="FFFF0000"/>
        <rFont val="ＭＳ Ｐゴシック"/>
        <family val="3"/>
        <charset val="128"/>
        <scheme val="minor"/>
      </rPr>
      <t>※自家用車を使用した場合は使用距離を入力してください。</t>
    </r>
    <phoneticPr fontId="3"/>
  </si>
  <si>
    <t>入力例（水色セル）を参考に入力欄（黄色セル）に必要事項を記入してください。※灰色セルは入力不要です。</t>
    <rPh sb="0" eb="3">
      <t>ニュウリョクレイ</t>
    </rPh>
    <rPh sb="4" eb="6">
      <t>ミズイロ</t>
    </rPh>
    <rPh sb="10" eb="12">
      <t>サンコウ</t>
    </rPh>
    <rPh sb="13" eb="15">
      <t>ニュウリョク</t>
    </rPh>
    <rPh sb="15" eb="16">
      <t>ラン</t>
    </rPh>
    <rPh sb="17" eb="19">
      <t>キイロ</t>
    </rPh>
    <rPh sb="23" eb="27">
      <t>ヒツヨウジコウ</t>
    </rPh>
    <rPh sb="28" eb="30">
      <t>キニュウ</t>
    </rPh>
    <rPh sb="38" eb="40">
      <t>ハイイロ</t>
    </rPh>
    <rPh sb="43" eb="45">
      <t>ニュウリョク</t>
    </rPh>
    <rPh sb="45" eb="47">
      <t>フヨウ</t>
    </rPh>
    <phoneticPr fontId="3"/>
  </si>
  <si>
    <t>職名</t>
    <phoneticPr fontId="3"/>
  </si>
  <si>
    <t>転居方法</t>
    <phoneticPr fontId="3"/>
  </si>
  <si>
    <t>ホテル所在地</t>
    <rPh sb="3" eb="6">
      <t>ショザイチ</t>
    </rPh>
    <phoneticPr fontId="3"/>
  </si>
  <si>
    <t>宿泊費基準額
（上限額）</t>
    <rPh sb="0" eb="3">
      <t>シュクハクヒ</t>
    </rPh>
    <rPh sb="3" eb="6">
      <t>キジュンガク</t>
    </rPh>
    <rPh sb="8" eb="11">
      <t>ジョウゲンガク</t>
    </rPh>
    <phoneticPr fontId="3"/>
  </si>
  <si>
    <t>ホテル名</t>
    <rPh sb="3" eb="4">
      <t>メイ</t>
    </rPh>
    <phoneticPr fontId="3"/>
  </si>
  <si>
    <t>宿泊日</t>
    <rPh sb="0" eb="3">
      <t>シュクハクビ</t>
    </rPh>
    <phoneticPr fontId="3"/>
  </si>
  <si>
    <t>支払額</t>
    <rPh sb="0" eb="3">
      <t>シハライガク</t>
    </rPh>
    <phoneticPr fontId="3"/>
  </si>
  <si>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</si>
  <si>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</si>
  <si>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</si>
  <si>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</si>
  <si>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</si>
  <si>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</si>
  <si>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</si>
  <si>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</si>
  <si>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</si>
  <si>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</si>
  <si>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</si>
  <si>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</si>
  <si>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</si>
  <si>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</si>
  <si>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</si>
  <si>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</si>
  <si>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</si>
  <si>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</si>
  <si>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</si>
  <si>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</si>
  <si>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</si>
  <si>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</si>
  <si>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</si>
  <si>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</si>
  <si>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</si>
  <si>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</si>
  <si>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</si>
  <si>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</si>
  <si>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</si>
  <si>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</si>
  <si>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</si>
  <si>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</si>
  <si>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</si>
  <si>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</si>
  <si>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</si>
  <si>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</si>
  <si>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</si>
  <si>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</si>
  <si>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</si>
  <si>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</si>
  <si>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</si>
  <si>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</si>
  <si>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</si>
  <si>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</si>
  <si>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</si>
  <si>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</si>
  <si>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</si>
  <si>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含まれない</t>
    <rPh sb="0" eb="1">
      <t>フク</t>
    </rPh>
    <phoneticPr fontId="3"/>
  </si>
  <si>
    <t>朝食代が分かる
場合、金額記入</t>
    <rPh sb="0" eb="3">
      <t>チョウショクダイ</t>
    </rPh>
    <rPh sb="4" eb="5">
      <t>ワ</t>
    </rPh>
    <rPh sb="8" eb="10">
      <t>バアイ</t>
    </rPh>
    <rPh sb="11" eb="13">
      <t>キンガク</t>
    </rPh>
    <rPh sb="13" eb="15">
      <t>キニュウ</t>
    </rPh>
    <phoneticPr fontId="3"/>
  </si>
  <si>
    <t>夕食代が分かる
場合、金額記入</t>
    <rPh sb="0" eb="2">
      <t>ユウショク</t>
    </rPh>
    <rPh sb="2" eb="3">
      <t>ダイ</t>
    </rPh>
    <rPh sb="4" eb="5">
      <t>ワ</t>
    </rPh>
    <rPh sb="8" eb="10">
      <t>バアイ</t>
    </rPh>
    <rPh sb="11" eb="13">
      <t>キンガク</t>
    </rPh>
    <rPh sb="13" eb="15">
      <t>キニュウ</t>
    </rPh>
    <phoneticPr fontId="3"/>
  </si>
  <si>
    <t>宿泊費</t>
    <rPh sb="0" eb="3">
      <t>シュクハクヒ</t>
    </rPh>
    <phoneticPr fontId="3"/>
  </si>
  <si>
    <t>宿泊手当</t>
    <rPh sb="0" eb="4">
      <t>シュクハクテアテ</t>
    </rPh>
    <phoneticPr fontId="3"/>
  </si>
  <si>
    <t>朝食代</t>
    <rPh sb="0" eb="3">
      <t>チョウショクダイ</t>
    </rPh>
    <phoneticPr fontId="3"/>
  </si>
  <si>
    <t>夕食代</t>
    <rPh sb="0" eb="3">
      <t>ユウショクダイ</t>
    </rPh>
    <phoneticPr fontId="3"/>
  </si>
  <si>
    <t>　【１泊目】</t>
    <rPh sb="3" eb="5">
      <t>ハクメ</t>
    </rPh>
    <phoneticPr fontId="3"/>
  </si>
  <si>
    <t>　【２泊目】</t>
    <phoneticPr fontId="3"/>
  </si>
  <si>
    <t>　【３泊目】</t>
    <phoneticPr fontId="3"/>
  </si>
  <si>
    <t>宿泊数</t>
    <rPh sb="0" eb="3">
      <t>シュクハクスウ</t>
    </rPh>
    <phoneticPr fontId="3"/>
  </si>
  <si>
    <t>パック旅行</t>
    <rPh sb="3" eb="5">
      <t>リョコウ</t>
    </rPh>
    <phoneticPr fontId="3"/>
  </si>
  <si>
    <t>該当</t>
    <rPh sb="0" eb="2">
      <t>ガイトウ</t>
    </rPh>
    <phoneticPr fontId="3"/>
  </si>
  <si>
    <t>非該当</t>
    <rPh sb="0" eb="3">
      <t>ヒガイトウ</t>
    </rPh>
    <phoneticPr fontId="3"/>
  </si>
  <si>
    <t>包括宿泊費</t>
    <rPh sb="0" eb="5">
      <t>ホウカツシュクハクヒ</t>
    </rPh>
    <phoneticPr fontId="3"/>
  </si>
  <si>
    <t>交通費相当額</t>
    <rPh sb="0" eb="3">
      <t>コウツウヒ</t>
    </rPh>
    <rPh sb="3" eb="6">
      <t>ソウトウガク</t>
    </rPh>
    <phoneticPr fontId="3"/>
  </si>
  <si>
    <t>宿泊費相当額</t>
    <rPh sb="0" eb="3">
      <t>シュクハクヒ</t>
    </rPh>
    <rPh sb="3" eb="6">
      <t>ソウトウガク</t>
    </rPh>
    <phoneticPr fontId="3"/>
  </si>
  <si>
    <t>（包括）宿泊費明細（職員分）</t>
    <rPh sb="1" eb="3">
      <t>ホウカツ</t>
    </rPh>
    <rPh sb="4" eb="7">
      <t>シュクハクヒ</t>
    </rPh>
    <rPh sb="7" eb="9">
      <t>メイサイ</t>
    </rPh>
    <rPh sb="10" eb="13">
      <t>ショクインブン</t>
    </rPh>
    <phoneticPr fontId="3"/>
  </si>
  <si>
    <t>包括宿泊費計</t>
  </si>
  <si>
    <t>宿泊費計</t>
  </si>
  <si>
    <t>宿泊手当計</t>
    <phoneticPr fontId="3"/>
  </si>
  <si>
    <t>支給額計</t>
    <phoneticPr fontId="3"/>
  </si>
  <si>
    <t>（包括）宿泊費明細（家族分）</t>
    <rPh sb="1" eb="3">
      <t>ホウカツ</t>
    </rPh>
    <rPh sb="4" eb="7">
      <t>シュクハクヒ</t>
    </rPh>
    <rPh sb="7" eb="9">
      <t>メイサイ</t>
    </rPh>
    <rPh sb="10" eb="12">
      <t>カゾク</t>
    </rPh>
    <rPh sb="12" eb="13">
      <t>ブン</t>
    </rPh>
    <phoneticPr fontId="3"/>
  </si>
  <si>
    <t>家族の続柄</t>
    <rPh sb="0" eb="2">
      <t>カゾク</t>
    </rPh>
    <rPh sb="3" eb="5">
      <t>ゾクガラ</t>
    </rPh>
    <phoneticPr fontId="3"/>
  </si>
  <si>
    <t>家族の生年月日</t>
    <rPh sb="0" eb="2">
      <t>カゾク</t>
    </rPh>
    <rPh sb="3" eb="7">
      <t>セイネンガッピ</t>
    </rPh>
    <phoneticPr fontId="3"/>
  </si>
  <si>
    <t>家族の氏名</t>
    <rPh sb="0" eb="2">
      <t>カゾク</t>
    </rPh>
    <rPh sb="3" eb="5">
      <t>シメイ</t>
    </rPh>
    <phoneticPr fontId="3"/>
  </si>
  <si>
    <t>1人目</t>
    <rPh sb="1" eb="3">
      <t>ニンメ</t>
    </rPh>
    <phoneticPr fontId="3"/>
  </si>
  <si>
    <t>２人目</t>
    <rPh sb="1" eb="3">
      <t>ニンメ</t>
    </rPh>
    <phoneticPr fontId="3"/>
  </si>
  <si>
    <t>３人目</t>
    <rPh sb="1" eb="3">
      <t>ニンメ</t>
    </rPh>
    <phoneticPr fontId="3"/>
  </si>
  <si>
    <t>４人目</t>
    <rPh sb="1" eb="3">
      <t>ニンメ</t>
    </rPh>
    <phoneticPr fontId="3"/>
  </si>
  <si>
    <t>５人目</t>
    <rPh sb="1" eb="3">
      <t>ニンメ</t>
    </rPh>
    <phoneticPr fontId="3"/>
  </si>
  <si>
    <t>家族の
生年月日</t>
    <rPh sb="0" eb="2">
      <t>カゾク</t>
    </rPh>
    <rPh sb="4" eb="8">
      <t>セイネンガッピ</t>
    </rPh>
    <phoneticPr fontId="3"/>
  </si>
  <si>
    <t>※家族が移転するに当たり、やむを得ない事情により宿泊した場合の請求については、（包括）宿泊費明細（家族分）シートに必要事項を入力して下さい。なお、通常
　 は想定しておりません。
　 なお、宿泊費については入力補助シートを用意していますので御活用ください。</t>
    <rPh sb="1" eb="3">
      <t>カゾク</t>
    </rPh>
    <rPh sb="4" eb="6">
      <t>イテン</t>
    </rPh>
    <rPh sb="9" eb="10">
      <t>ア</t>
    </rPh>
    <rPh sb="16" eb="17">
      <t>エ</t>
    </rPh>
    <rPh sb="19" eb="21">
      <t>ジジョウ</t>
    </rPh>
    <rPh sb="24" eb="26">
      <t>シュクハク</t>
    </rPh>
    <rPh sb="28" eb="30">
      <t>バアイ</t>
    </rPh>
    <rPh sb="31" eb="33">
      <t>セイキュウ</t>
    </rPh>
    <rPh sb="57" eb="59">
      <t>ヒツヨウ</t>
    </rPh>
    <rPh sb="59" eb="61">
      <t>ジコウ</t>
    </rPh>
    <rPh sb="62" eb="64">
      <t>ニュウリョク</t>
    </rPh>
    <rPh sb="66" eb="67">
      <t>クダ</t>
    </rPh>
    <rPh sb="73" eb="75">
      <t>ツウジョウ</t>
    </rPh>
    <rPh sb="79" eb="81">
      <t>ソウテイ</t>
    </rPh>
    <phoneticPr fontId="3"/>
  </si>
  <si>
    <t>※家族が移転するに当たり、やむを得ない事情により宿泊した場合の請求については、（包括）宿泊費明細（家族分）シートに必要事項を入力して下さい。なお、通常
　 は想定しておりません。</t>
    <rPh sb="1" eb="3">
      <t>カゾク</t>
    </rPh>
    <rPh sb="4" eb="6">
      <t>イテン</t>
    </rPh>
    <rPh sb="9" eb="10">
      <t>ア</t>
    </rPh>
    <rPh sb="16" eb="17">
      <t>エ</t>
    </rPh>
    <rPh sb="19" eb="21">
      <t>ジジョウ</t>
    </rPh>
    <rPh sb="24" eb="26">
      <t>シュクハク</t>
    </rPh>
    <rPh sb="28" eb="30">
      <t>バアイ</t>
    </rPh>
    <rPh sb="31" eb="33">
      <t>セイキュウ</t>
    </rPh>
    <rPh sb="57" eb="59">
      <t>ヒツヨウ</t>
    </rPh>
    <rPh sb="59" eb="61">
      <t>ジコウ</t>
    </rPh>
    <rPh sb="62" eb="64">
      <t>ニュウリョク</t>
    </rPh>
    <rPh sb="66" eb="67">
      <t>クダ</t>
    </rPh>
    <rPh sb="73" eb="75">
      <t>ツウジョウ</t>
    </rPh>
    <rPh sb="79" eb="81">
      <t>ソウテイ</t>
    </rPh>
    <phoneticPr fontId="3"/>
  </si>
  <si>
    <t>以下の１か２のいずれかを選択してください。</t>
    <rPh sb="0" eb="2">
      <t>イカ</t>
    </rPh>
    <rPh sb="12" eb="14">
      <t>センタク</t>
    </rPh>
    <phoneticPr fontId="3"/>
  </si>
  <si>
    <t>１．レンタカー（新居住地付近で乗り捨てをする場合）や自家用車等で家財等の運送をする途中で宿泊→転居費として支給</t>
    <rPh sb="8" eb="12">
      <t>シンキョジュウチ</t>
    </rPh>
    <rPh sb="12" eb="14">
      <t>フキン</t>
    </rPh>
    <rPh sb="15" eb="16">
      <t>ノ</t>
    </rPh>
    <rPh sb="17" eb="18">
      <t>ス</t>
    </rPh>
    <rPh sb="22" eb="24">
      <t>バアイ</t>
    </rPh>
    <rPh sb="26" eb="31">
      <t>ジカヨウシャトウ</t>
    </rPh>
    <rPh sb="32" eb="35">
      <t>カザイトウ</t>
    </rPh>
    <rPh sb="36" eb="38">
      <t>ウンソウ</t>
    </rPh>
    <rPh sb="41" eb="43">
      <t>トチュウ</t>
    </rPh>
    <rPh sb="44" eb="46">
      <t>シュクハク</t>
    </rPh>
    <rPh sb="47" eb="50">
      <t>テンキョヒ</t>
    </rPh>
    <rPh sb="53" eb="55">
      <t>シキュウ</t>
    </rPh>
    <phoneticPr fontId="3"/>
  </si>
  <si>
    <t>２．家財等の輸送は引越業者や宅配便等を利用して行い、職員は別途移動→宿泊費等として支給</t>
    <rPh sb="2" eb="5">
      <t>カザイトウ</t>
    </rPh>
    <rPh sb="6" eb="8">
      <t>ユソウ</t>
    </rPh>
    <rPh sb="9" eb="11">
      <t>ヒッコ</t>
    </rPh>
    <rPh sb="11" eb="13">
      <t>ギョウシャ</t>
    </rPh>
    <rPh sb="14" eb="18">
      <t>タクハイビントウ</t>
    </rPh>
    <rPh sb="19" eb="21">
      <t>リヨウ</t>
    </rPh>
    <rPh sb="23" eb="24">
      <t>オコナ</t>
    </rPh>
    <rPh sb="26" eb="28">
      <t>ショクイン</t>
    </rPh>
    <rPh sb="29" eb="31">
      <t>ベット</t>
    </rPh>
    <rPh sb="31" eb="33">
      <t>イドウ</t>
    </rPh>
    <rPh sb="34" eb="38">
      <t>シュクハクヒトウ</t>
    </rPh>
    <rPh sb="41" eb="43">
      <t>シキュウ</t>
    </rPh>
    <phoneticPr fontId="3"/>
  </si>
  <si>
    <r>
      <t>（10）その他、転居に直接要した費用（対象外経費を除く）を入力してください。</t>
    </r>
    <r>
      <rPr>
        <b/>
        <sz val="11"/>
        <color rgb="FFFF0000"/>
        <rFont val="ＭＳ Ｐゴシック"/>
        <family val="3"/>
        <charset val="128"/>
        <scheme val="minor"/>
      </rPr>
      <t>※宿泊費等は、（包括）宿泊費明細（職員分）シートで計上するため入力しないでください。</t>
    </r>
    <rPh sb="29" eb="31">
      <t>ニュウリョク</t>
    </rPh>
    <rPh sb="39" eb="42">
      <t>シュクハクヒ</t>
    </rPh>
    <rPh sb="42" eb="43">
      <t>トウ</t>
    </rPh>
    <rPh sb="63" eb="65">
      <t>ケイジョウ</t>
    </rPh>
    <rPh sb="69" eb="71">
      <t>ニュウリョク</t>
    </rPh>
    <phoneticPr fontId="3"/>
  </si>
  <si>
    <t>○○引越センター</t>
    <phoneticPr fontId="3"/>
  </si>
  <si>
    <t>△△引越センター</t>
    <phoneticPr fontId="3"/>
  </si>
  <si>
    <t>≪始点≫</t>
    <rPh sb="1" eb="3">
      <t>シテン</t>
    </rPh>
    <phoneticPr fontId="3"/>
  </si>
  <si>
    <t>≪終点≫</t>
    <rPh sb="1" eb="3">
      <t>シュウテン</t>
    </rPh>
    <phoneticPr fontId="3"/>
  </si>
  <si>
    <t>≪始点≫</t>
    <phoneticPr fontId="3"/>
  </si>
  <si>
    <t>≪終点≫</t>
    <phoneticPr fontId="3"/>
  </si>
  <si>
    <t>含まれる（無料の食事がついている場合を含む）</t>
    <rPh sb="0" eb="1">
      <t>フク</t>
    </rPh>
    <rPh sb="5" eb="7">
      <t>ムリョウ</t>
    </rPh>
    <rPh sb="8" eb="10">
      <t>ショクジ</t>
    </rPh>
    <rPh sb="16" eb="18">
      <t>バアイ</t>
    </rPh>
    <rPh sb="19" eb="20">
      <t>フク</t>
    </rPh>
    <phoneticPr fontId="3"/>
  </si>
  <si>
    <t>　　「１」…負担なし、「２」…負担あり（７分未満）、「３」…負担あり（７分以上）</t>
    <rPh sb="6" eb="8">
      <t>フタン</t>
    </rPh>
    <rPh sb="15" eb="17">
      <t>フタン</t>
    </rPh>
    <rPh sb="21" eb="24">
      <t>フンミマン</t>
    </rPh>
    <rPh sb="30" eb="32">
      <t>フタン</t>
    </rPh>
    <rPh sb="36" eb="39">
      <t>フンイジョウ</t>
    </rPh>
    <phoneticPr fontId="3"/>
  </si>
  <si>
    <t>1.負担なし</t>
    <phoneticPr fontId="3"/>
  </si>
  <si>
    <t>2.負担あり（７分未満）</t>
    <phoneticPr fontId="3"/>
  </si>
  <si>
    <t>3.負担あり（７分以上）</t>
    <rPh sb="9" eb="11">
      <t>イジョウ</t>
    </rPh>
    <phoneticPr fontId="3"/>
  </si>
  <si>
    <t>≪１社目（最安価な業者）≫</t>
    <phoneticPr fontId="3"/>
  </si>
  <si>
    <t>≪２社目（２番目に安価な業者）≫</t>
    <phoneticPr fontId="3"/>
  </si>
  <si>
    <t>≪始点≫</t>
    <phoneticPr fontId="3"/>
  </si>
  <si>
    <t>≪終点≫</t>
    <phoneticPr fontId="3"/>
  </si>
  <si>
    <t>　※「２」又は「３」を選択した場合は、通信連絡の状況を右欄に記入してください。また、「３」を選択した場合は選択肢欄の右側の欄に通話時間（１分未満切り捨て）を入力の上、</t>
    <rPh sb="5" eb="6">
      <t>マタ</t>
    </rPh>
    <rPh sb="11" eb="13">
      <t>センタク</t>
    </rPh>
    <rPh sb="15" eb="17">
      <t>バアイ</t>
    </rPh>
    <rPh sb="19" eb="23">
      <t>ツウシンレンラク</t>
    </rPh>
    <rPh sb="24" eb="26">
      <t>ジョウキョウ</t>
    </rPh>
    <rPh sb="27" eb="29">
      <t>ミギラン</t>
    </rPh>
    <rPh sb="30" eb="32">
      <t>キニュウ</t>
    </rPh>
    <rPh sb="46" eb="48">
      <t>センタク</t>
    </rPh>
    <rPh sb="50" eb="52">
      <t>バアイ</t>
    </rPh>
    <rPh sb="53" eb="57">
      <t>センタクシラン</t>
    </rPh>
    <rPh sb="58" eb="60">
      <t>ミギガワ</t>
    </rPh>
    <rPh sb="61" eb="62">
      <t>ラン</t>
    </rPh>
    <rPh sb="63" eb="67">
      <t>ツウワジカン</t>
    </rPh>
    <rPh sb="69" eb="72">
      <t>フンミマン</t>
    </rPh>
    <rPh sb="72" eb="73">
      <t>キ</t>
    </rPh>
    <rPh sb="74" eb="75">
      <t>ス</t>
    </rPh>
    <rPh sb="78" eb="80">
      <t>ニュウリョク</t>
    </rPh>
    <rPh sb="81" eb="82">
      <t>ウエ</t>
    </rPh>
    <phoneticPr fontId="3"/>
  </si>
  <si>
    <t>　　 携帯電話の通話時間が確認できる画面のスクリーンショットを提出してください。</t>
    <phoneticPr fontId="3"/>
  </si>
  <si>
    <t>悪天候により航空機のフライトの見込みが立たなくなったため赴任が遅れる旨を、新所属である人事課に連絡</t>
    <rPh sb="6" eb="9">
      <t>コウクウキ</t>
    </rPh>
    <rPh sb="15" eb="17">
      <t>ミコ</t>
    </rPh>
    <rPh sb="19" eb="20">
      <t>タ</t>
    </rPh>
    <rPh sb="28" eb="30">
      <t>フニン</t>
    </rPh>
    <rPh sb="31" eb="32">
      <t>オク</t>
    </rPh>
    <rPh sb="34" eb="35">
      <t>ムネ</t>
    </rPh>
    <rPh sb="37" eb="40">
      <t>シンショゾク</t>
    </rPh>
    <rPh sb="43" eb="46">
      <t>ジンジカ</t>
    </rPh>
    <rPh sb="47" eb="49">
      <t>レンラク</t>
    </rPh>
    <phoneticPr fontId="3"/>
  </si>
  <si>
    <t>≪通信連絡の状況（全角60文字以内）≫</t>
    <rPh sb="1" eb="5">
      <t>ツウシンレンラク</t>
    </rPh>
    <rPh sb="6" eb="8">
      <t>ジョウキョウ</t>
    </rPh>
    <rPh sb="9" eb="11">
      <t>ゼンカク</t>
    </rPh>
    <rPh sb="13" eb="15">
      <t>モジ</t>
    </rPh>
    <rPh sb="15" eb="17">
      <t>イナイ</t>
    </rPh>
    <phoneticPr fontId="3"/>
  </si>
  <si>
    <t>≪通信連絡の状況（全角60文字以内）≫</t>
    <phoneticPr fontId="3"/>
  </si>
  <si>
    <t>　（例）エアコン・暖房器具・ガス器具・洗濯機の取外し・取付けに必須の工事費用を専門業者に支払った場合の費用等</t>
    <rPh sb="2" eb="3">
      <t>レイ</t>
    </rPh>
    <rPh sb="9" eb="13">
      <t>ダンボウキグ</t>
    </rPh>
    <rPh sb="16" eb="18">
      <t>キグ</t>
    </rPh>
    <rPh sb="19" eb="22">
      <t>センタクキ</t>
    </rPh>
    <rPh sb="23" eb="25">
      <t>トリハズ</t>
    </rPh>
    <rPh sb="27" eb="29">
      <t>トリツケ</t>
    </rPh>
    <rPh sb="31" eb="33">
      <t>ヒッス</t>
    </rPh>
    <rPh sb="34" eb="36">
      <t>コウジ</t>
    </rPh>
    <rPh sb="36" eb="38">
      <t>ヒヨウ</t>
    </rPh>
    <rPh sb="39" eb="43">
      <t>センモンギョウシャ</t>
    </rPh>
    <rPh sb="44" eb="46">
      <t>シハラ</t>
    </rPh>
    <rPh sb="48" eb="50">
      <t>バアイ</t>
    </rPh>
    <rPh sb="51" eb="54">
      <t>ヒヨウトウ</t>
    </rPh>
    <phoneticPr fontId="3"/>
  </si>
  <si>
    <t>※赴任に伴う新旧居住地間の移動に当たり、やむを得ない事情により宿泊した場合の請求については、（包括）宿泊費明細（職員分） シートに必要事項を入力して
　 ください。ただし、宿泊費等の支給は通常は想定しておりません。</t>
    <rPh sb="86" eb="89">
      <t>シュクハクヒ</t>
    </rPh>
    <rPh sb="89" eb="90">
      <t>トウ</t>
    </rPh>
    <rPh sb="91" eb="93">
      <t>シキュウ</t>
    </rPh>
    <phoneticPr fontId="3"/>
  </si>
  <si>
    <t>【提出書類一覧（転居費）】</t>
    <rPh sb="1" eb="5">
      <t>テイシュツショルイ</t>
    </rPh>
    <rPh sb="5" eb="7">
      <t>イチラン</t>
    </rPh>
    <rPh sb="8" eb="11">
      <t>テンキョヒ</t>
    </rPh>
    <phoneticPr fontId="3"/>
  </si>
  <si>
    <t>【提出書類一覧（交通費・家族移転費）】</t>
    <rPh sb="1" eb="5">
      <t>テイシュツショルイ</t>
    </rPh>
    <rPh sb="5" eb="7">
      <t>イチラン</t>
    </rPh>
    <rPh sb="8" eb="11">
      <t>コウツウヒ</t>
    </rPh>
    <rPh sb="12" eb="14">
      <t>カゾク</t>
    </rPh>
    <rPh sb="14" eb="16">
      <t>イテン</t>
    </rPh>
    <rPh sb="16" eb="17">
      <t>ヒ</t>
    </rPh>
    <phoneticPr fontId="3"/>
  </si>
  <si>
    <t>本シートへの入力後、関係シートの内容を確認の上、添付資料とともに総務ワークステーション旅費班に提出してください。
※提出の際に必要な添付資料については、"【参考】添付資料"シートを御確認下さい。</t>
    <rPh sb="0" eb="1">
      <t>ホン</t>
    </rPh>
    <rPh sb="6" eb="9">
      <t>ニュウリョクゴ</t>
    </rPh>
    <rPh sb="10" eb="12">
      <t>カンケイ</t>
    </rPh>
    <rPh sb="16" eb="18">
      <t>ナイヨウ</t>
    </rPh>
    <rPh sb="19" eb="21">
      <t>カクニン</t>
    </rPh>
    <rPh sb="22" eb="23">
      <t>ウエ</t>
    </rPh>
    <rPh sb="24" eb="26">
      <t>テンプ</t>
    </rPh>
    <rPh sb="26" eb="28">
      <t>シリョウ</t>
    </rPh>
    <rPh sb="32" eb="34">
      <t>ソウム</t>
    </rPh>
    <rPh sb="43" eb="46">
      <t>リョヒハン</t>
    </rPh>
    <rPh sb="47" eb="49">
      <t>テイシュツ</t>
    </rPh>
    <rPh sb="58" eb="60">
      <t>テイシュツ</t>
    </rPh>
    <rPh sb="61" eb="62">
      <t>サイ</t>
    </rPh>
    <rPh sb="63" eb="65">
      <t>ヒツヨウ</t>
    </rPh>
    <rPh sb="66" eb="70">
      <t>テンプシリョウ</t>
    </rPh>
    <rPh sb="90" eb="94">
      <t>ゴカクニンクダ</t>
    </rPh>
    <phoneticPr fontId="3"/>
  </si>
  <si>
    <t>（８）旅行者の赴任に伴い移転する家族の人数（本人を除く）を入力してください。</t>
    <rPh sb="3" eb="6">
      <t>リョコウシャ</t>
    </rPh>
    <rPh sb="7" eb="9">
      <t>フニン</t>
    </rPh>
    <rPh sb="10" eb="11">
      <t>トモナ</t>
    </rPh>
    <rPh sb="12" eb="14">
      <t>イテン</t>
    </rPh>
    <rPh sb="16" eb="18">
      <t>カゾク</t>
    </rPh>
    <rPh sb="19" eb="21">
      <t>ニンズウ</t>
    </rPh>
    <rPh sb="29" eb="31">
      <t>ニュウリョク</t>
    </rPh>
    <phoneticPr fontId="3"/>
  </si>
  <si>
    <t>（９）旅費請求日（この資料の提出日）を入力してください。</t>
    <rPh sb="3" eb="5">
      <t>リョヒ</t>
    </rPh>
    <rPh sb="5" eb="8">
      <t>セイキュウビ</t>
    </rPh>
    <rPh sb="19" eb="21">
      <t>ニュウリョク</t>
    </rPh>
    <phoneticPr fontId="3"/>
  </si>
  <si>
    <t>　④工事費・設置等に係る追加費用</t>
    <rPh sb="10" eb="11">
      <t>カカ</t>
    </rPh>
    <phoneticPr fontId="3"/>
  </si>
  <si>
    <t>（６）レンタカーの借用のための料金並びにレンタカー利用時のガソリン代及び高速道路利用料、搬出入のための駐車料金（対象外経費を除く）の総額を入力してください。</t>
    <rPh sb="9" eb="11">
      <t>シャクヨウ</t>
    </rPh>
    <rPh sb="15" eb="17">
      <t>リョウキン</t>
    </rPh>
    <rPh sb="17" eb="18">
      <t>ナラ</t>
    </rPh>
    <rPh sb="25" eb="27">
      <t>リヨウ</t>
    </rPh>
    <rPh sb="27" eb="28">
      <t>ジ</t>
    </rPh>
    <rPh sb="44" eb="46">
      <t>ハンシュツ</t>
    </rPh>
    <rPh sb="46" eb="47">
      <t>ニュウ</t>
    </rPh>
    <rPh sb="51" eb="55">
      <t>チュウシャリョウキン</t>
    </rPh>
    <rPh sb="66" eb="68">
      <t>ソウガク</t>
    </rPh>
    <rPh sb="69" eb="71">
      <t>ニュウリョク</t>
    </rPh>
    <phoneticPr fontId="3"/>
  </si>
  <si>
    <t>（７）自家用車等の使用距離を入力してください。</t>
    <rPh sb="3" eb="7">
      <t>ジカヨウシャ</t>
    </rPh>
    <rPh sb="7" eb="8">
      <t>トウ</t>
    </rPh>
    <rPh sb="9" eb="13">
      <t>シヨウキョリ</t>
    </rPh>
    <rPh sb="14" eb="16">
      <t>ニュウリョク</t>
    </rPh>
    <phoneticPr fontId="3"/>
  </si>
  <si>
    <t>（８）自家用車等使用時の高速道路利用料及び搬出入のための駐車料金（対象外経費を除く）の総額を入力してください。</t>
    <rPh sb="3" eb="7">
      <t>ジカヨウシャ</t>
    </rPh>
    <rPh sb="7" eb="8">
      <t>トウ</t>
    </rPh>
    <rPh sb="8" eb="11">
      <t>シヨウジ</t>
    </rPh>
    <rPh sb="12" eb="14">
      <t>コウソク</t>
    </rPh>
    <rPh sb="14" eb="16">
      <t>ドウロ</t>
    </rPh>
    <rPh sb="16" eb="18">
      <t>リヨウ</t>
    </rPh>
    <rPh sb="18" eb="19">
      <t>リョウ</t>
    </rPh>
    <rPh sb="19" eb="20">
      <t>オヨ</t>
    </rPh>
    <rPh sb="33" eb="35">
      <t>タイショウ</t>
    </rPh>
    <rPh sb="35" eb="36">
      <t>ガイ</t>
    </rPh>
    <rPh sb="36" eb="38">
      <t>ケイヒ</t>
    </rPh>
    <rPh sb="39" eb="40">
      <t>ノゾ</t>
    </rPh>
    <rPh sb="43" eb="45">
      <t>ソウガク</t>
    </rPh>
    <rPh sb="46" eb="48">
      <t>ニュウリョク</t>
    </rPh>
    <phoneticPr fontId="3"/>
  </si>
  <si>
    <r>
      <t>（４）公務上の必要等による通信連絡費の負担の有無について、以下の選択肢から選択してください。</t>
    </r>
    <r>
      <rPr>
        <b/>
        <sz val="11"/>
        <color rgb="FFFF0000"/>
        <rFont val="ＭＳ Ｐゴシック"/>
        <family val="3"/>
        <charset val="128"/>
        <scheme val="minor"/>
      </rPr>
      <t>通常は想定していないため原則として「１」となります。</t>
    </r>
    <rPh sb="3" eb="6">
      <t>コウムジョウ</t>
    </rPh>
    <rPh sb="7" eb="9">
      <t>ヒツヨウ</t>
    </rPh>
    <rPh sb="9" eb="10">
      <t>トウ</t>
    </rPh>
    <rPh sb="13" eb="15">
      <t>ツウシン</t>
    </rPh>
    <rPh sb="15" eb="17">
      <t>レンラク</t>
    </rPh>
    <rPh sb="17" eb="18">
      <t>ヒ</t>
    </rPh>
    <rPh sb="19" eb="21">
      <t>フタン</t>
    </rPh>
    <rPh sb="22" eb="24">
      <t>ウム</t>
    </rPh>
    <rPh sb="29" eb="31">
      <t>イカ</t>
    </rPh>
    <rPh sb="32" eb="35">
      <t>センタクシ</t>
    </rPh>
    <rPh sb="37" eb="39">
      <t>センタク</t>
    </rPh>
    <rPh sb="46" eb="48">
      <t>ツウジョウ</t>
    </rPh>
    <rPh sb="58" eb="60">
      <t>ゲンソク</t>
    </rPh>
    <phoneticPr fontId="3"/>
  </si>
  <si>
    <t>≪１社目（最安価な業者）≫</t>
    <rPh sb="2" eb="4">
      <t>シャメ</t>
    </rPh>
    <rPh sb="5" eb="6">
      <t>サイ</t>
    </rPh>
    <rPh sb="6" eb="8">
      <t>アンカ</t>
    </rPh>
    <rPh sb="9" eb="11">
      <t>ギョウシャ</t>
    </rPh>
    <phoneticPr fontId="3"/>
  </si>
  <si>
    <t>レンタカー代、ガソリン代、高速道路利用料、駐車料金などの費用</t>
    <rPh sb="5" eb="6">
      <t>ダイ</t>
    </rPh>
    <rPh sb="11" eb="12">
      <t>ダイ</t>
    </rPh>
    <rPh sb="13" eb="15">
      <t>コウソク</t>
    </rPh>
    <rPh sb="15" eb="17">
      <t>ドウロ</t>
    </rPh>
    <rPh sb="17" eb="19">
      <t>リヨウ</t>
    </rPh>
    <rPh sb="19" eb="20">
      <t>リョウ</t>
    </rPh>
    <rPh sb="21" eb="25">
      <t>チュウシャリョウキン</t>
    </rPh>
    <rPh sb="28" eb="30">
      <t>ヒヨウ</t>
    </rPh>
    <phoneticPr fontId="2"/>
  </si>
  <si>
    <t>自家用車のガソリン代等、高速道路利用料、駐車料金などの費用</t>
    <rPh sb="0" eb="4">
      <t>ジカヨウシャ</t>
    </rPh>
    <rPh sb="9" eb="10">
      <t>ダイ</t>
    </rPh>
    <rPh sb="10" eb="11">
      <t>トウ</t>
    </rPh>
    <rPh sb="12" eb="14">
      <t>コウソク</t>
    </rPh>
    <rPh sb="14" eb="16">
      <t>ドウロ</t>
    </rPh>
    <rPh sb="16" eb="18">
      <t>リヨウ</t>
    </rPh>
    <rPh sb="18" eb="19">
      <t>リョウ</t>
    </rPh>
    <rPh sb="27" eb="29">
      <t>ヒヨウ</t>
    </rPh>
    <phoneticPr fontId="2"/>
  </si>
  <si>
    <t>引越業者を利用</t>
  </si>
  <si>
    <t>　ｂ　の合計額</t>
    <rPh sb="4" eb="6">
      <t>ゴウケイ</t>
    </rPh>
    <rPh sb="6" eb="7">
      <t>ガク</t>
    </rPh>
    <phoneticPr fontId="3"/>
  </si>
  <si>
    <t>C　その他の支払額</t>
    <rPh sb="4" eb="5">
      <t>タ</t>
    </rPh>
    <rPh sb="6" eb="9">
      <t>シハライガク</t>
    </rPh>
    <phoneticPr fontId="3"/>
  </si>
  <si>
    <t>　C　の合計額</t>
    <rPh sb="4" eb="6">
      <t>ゴウケイ</t>
    </rPh>
    <rPh sb="6" eb="7">
      <t>ガク</t>
    </rPh>
    <phoneticPr fontId="3"/>
  </si>
  <si>
    <t>段ボールやガムテープ等の資材購入費用（対象外経費を除く）</t>
    <rPh sb="0" eb="1">
      <t>ダン</t>
    </rPh>
    <rPh sb="10" eb="11">
      <t>トウ</t>
    </rPh>
    <rPh sb="12" eb="14">
      <t>シザイ</t>
    </rPh>
    <rPh sb="14" eb="16">
      <t>コウニュウ</t>
    </rPh>
    <rPh sb="16" eb="18">
      <t>ヒヨウ</t>
    </rPh>
    <phoneticPr fontId="2"/>
  </si>
  <si>
    <t>　支給額（a又はb＋c）</t>
    <phoneticPr fontId="3"/>
  </si>
  <si>
    <r>
      <t>（９）段ボールやガムテープ等の資材購入費用（対象外経費を除く）の総額を入力してください。</t>
    </r>
    <r>
      <rPr>
        <b/>
        <sz val="11"/>
        <color rgb="FFFF0000"/>
        <rFont val="ＭＳ Ｐゴシック"/>
        <family val="3"/>
        <charset val="128"/>
        <scheme val="minor"/>
      </rPr>
      <t>※引越業者からの購入分（税込）も含めてこちらに入力してください。</t>
    </r>
    <rPh sb="13" eb="14">
      <t>トウ</t>
    </rPh>
    <rPh sb="32" eb="34">
      <t>ソウガク</t>
    </rPh>
    <rPh sb="35" eb="37">
      <t>ニュウリョク</t>
    </rPh>
    <rPh sb="45" eb="49">
      <t>ヒッコシギョウシャ</t>
    </rPh>
    <rPh sb="52" eb="54">
      <t>コウニュウ</t>
    </rPh>
    <rPh sb="54" eb="55">
      <t>ブン</t>
    </rPh>
    <rPh sb="56" eb="58">
      <t>ゼイコ</t>
    </rPh>
    <rPh sb="60" eb="61">
      <t>フク</t>
    </rPh>
    <rPh sb="67" eb="69">
      <t>ニュウリョク</t>
    </rPh>
    <phoneticPr fontId="3"/>
  </si>
  <si>
    <t>対象外経費</t>
    <rPh sb="0" eb="5">
      <t>タイショウガイケイヒ</t>
    </rPh>
    <phoneticPr fontId="3"/>
  </si>
  <si>
    <t>自家用車</t>
    <phoneticPr fontId="3"/>
  </si>
  <si>
    <t>宅配便</t>
    <rPh sb="0" eb="3">
      <t>タクハイビン</t>
    </rPh>
    <phoneticPr fontId="3"/>
  </si>
  <si>
    <t>レンタカー</t>
    <phoneticPr fontId="3"/>
  </si>
  <si>
    <t>その他</t>
    <rPh sb="2" eb="3">
      <t>タ</t>
    </rPh>
    <phoneticPr fontId="3"/>
  </si>
  <si>
    <t>引越業者</t>
    <rPh sb="0" eb="2">
      <t>ヒッコシ</t>
    </rPh>
    <rPh sb="2" eb="4">
      <t>ギョウシャ</t>
    </rPh>
    <phoneticPr fontId="3"/>
  </si>
  <si>
    <t>転居方法</t>
    <rPh sb="0" eb="2">
      <t>テンキョ</t>
    </rPh>
    <rPh sb="2" eb="4">
      <t>ホウホウ</t>
    </rPh>
    <phoneticPr fontId="3"/>
  </si>
  <si>
    <t>交通手段</t>
    <rPh sb="0" eb="4">
      <t>コウツウシュダン</t>
    </rPh>
    <phoneticPr fontId="3"/>
  </si>
  <si>
    <t>利用区間</t>
    <rPh sb="0" eb="4">
      <t>リヨウクカン</t>
    </rPh>
    <phoneticPr fontId="3"/>
  </si>
  <si>
    <t>費用</t>
    <rPh sb="0" eb="2">
      <t>ヒヨウ</t>
    </rPh>
    <phoneticPr fontId="3"/>
  </si>
  <si>
    <t>通信連絡費</t>
    <rPh sb="0" eb="5">
      <t>ツウシンレンラクヒ</t>
    </rPh>
    <phoneticPr fontId="3"/>
  </si>
  <si>
    <t>家族情報</t>
    <rPh sb="0" eb="4">
      <t>カゾクジョウホウ</t>
    </rPh>
    <phoneticPr fontId="3"/>
  </si>
  <si>
    <t>（２）引越業者の見積取得業者名を入力してください。 （引越業者以外を利用する場合はメタサーチサイトで比較した業者でも可）</t>
    <rPh sb="3" eb="4">
      <t>ヒ</t>
    </rPh>
    <rPh sb="8" eb="10">
      <t>ミツモ</t>
    </rPh>
    <rPh sb="10" eb="12">
      <t>シュトク</t>
    </rPh>
    <rPh sb="12" eb="14">
      <t>ギョウシャ</t>
    </rPh>
    <rPh sb="14" eb="15">
      <t>メイ</t>
    </rPh>
    <rPh sb="16" eb="18">
      <t>ニュウリョク</t>
    </rPh>
    <rPh sb="27" eb="28">
      <t>ヒ</t>
    </rPh>
    <rPh sb="31" eb="33">
      <t>イガイ</t>
    </rPh>
    <rPh sb="34" eb="36">
      <t>リヨウ</t>
    </rPh>
    <rPh sb="38" eb="40">
      <t>バアイ</t>
    </rPh>
    <rPh sb="50" eb="52">
      <t>ヒカク</t>
    </rPh>
    <rPh sb="54" eb="56">
      <t>ギョウシャ</t>
    </rPh>
    <rPh sb="58" eb="59">
      <t>カ</t>
    </rPh>
    <phoneticPr fontId="3"/>
  </si>
  <si>
    <t xml:space="preserve">※１ 自家用車等を運送しなければ公務の運営上支障を来すと認められる場合に限っては、当該経費を支給対象とすることができます。
※２ 身体上の理由等により自力での荷造・荷解ができないと認められる場合に限っては、当該経費を支給対象とすることができます。
※３ エアコン、暖房器具、ガス器具及び洗濯機の取外し及び取付け工事費用及び取付けに必須の付帯工事費用については、支給対象となります。
</t>
    <rPh sb="7" eb="8">
      <t>トウ</t>
    </rPh>
    <rPh sb="95" eb="97">
      <t>バアイ</t>
    </rPh>
    <rPh sb="159" eb="160">
      <t>オヨ</t>
    </rPh>
    <phoneticPr fontId="3"/>
  </si>
  <si>
    <r>
      <t>（３）見積総額を入力してください。</t>
    </r>
    <r>
      <rPr>
        <b/>
        <sz val="11"/>
        <color rgb="FFFF0000"/>
        <rFont val="ＭＳ Ｐゴシック"/>
        <family val="3"/>
        <charset val="128"/>
        <scheme val="minor"/>
      </rPr>
      <t>※（９）資材購入費用及び（１０）エアコン取外し等の費用が含まれている場合は、当該額（税込）を除いて入力してください。</t>
    </r>
    <rPh sb="3" eb="5">
      <t>ミツモ</t>
    </rPh>
    <rPh sb="5" eb="7">
      <t>ソウガク</t>
    </rPh>
    <rPh sb="21" eb="27">
      <t>シザイコウニュウヒヨウ</t>
    </rPh>
    <rPh sb="27" eb="28">
      <t>オヨ</t>
    </rPh>
    <rPh sb="37" eb="38">
      <t>ト</t>
    </rPh>
    <rPh sb="38" eb="39">
      <t>ハズ</t>
    </rPh>
    <rPh sb="40" eb="41">
      <t>トウ</t>
    </rPh>
    <rPh sb="42" eb="44">
      <t>ヒヨウ</t>
    </rPh>
    <rPh sb="45" eb="46">
      <t>フク</t>
    </rPh>
    <rPh sb="51" eb="53">
      <t>バアイ</t>
    </rPh>
    <rPh sb="55" eb="58">
      <t>トウガイガク</t>
    </rPh>
    <rPh sb="59" eb="61">
      <t>ゼイコ</t>
    </rPh>
    <rPh sb="63" eb="64">
      <t>ノゾ</t>
    </rPh>
    <rPh sb="66" eb="68">
      <t>ニュウリョク</t>
    </rPh>
    <phoneticPr fontId="3"/>
  </si>
  <si>
    <t>２．小計後に値引きが行われる場合</t>
    <rPh sb="2" eb="4">
      <t>ショウケイ</t>
    </rPh>
    <rPh sb="4" eb="5">
      <t>ゴ</t>
    </rPh>
    <rPh sb="6" eb="8">
      <t>ネビ</t>
    </rPh>
    <rPh sb="10" eb="11">
      <t>オコナ</t>
    </rPh>
    <rPh sb="14" eb="16">
      <t>バアイ</t>
    </rPh>
    <phoneticPr fontId="3"/>
  </si>
  <si>
    <t>３．料金毎及び小計後と2回値引きが行われる場合</t>
    <rPh sb="2" eb="4">
      <t>リョウキン</t>
    </rPh>
    <rPh sb="4" eb="5">
      <t>ゴト</t>
    </rPh>
    <rPh sb="5" eb="6">
      <t>オヨ</t>
    </rPh>
    <rPh sb="7" eb="9">
      <t>ショウケイ</t>
    </rPh>
    <rPh sb="9" eb="10">
      <t>ゴ</t>
    </rPh>
    <rPh sb="12" eb="13">
      <t>カイ</t>
    </rPh>
    <rPh sb="13" eb="15">
      <t>ネビ</t>
    </rPh>
    <rPh sb="17" eb="18">
      <t>オコナ</t>
    </rPh>
    <rPh sb="21" eb="23">
      <t>バアイ</t>
    </rPh>
    <phoneticPr fontId="3"/>
  </si>
  <si>
    <t>運賃</t>
    <rPh sb="0" eb="2">
      <t>ウンチン</t>
    </rPh>
    <phoneticPr fontId="3"/>
  </si>
  <si>
    <t>値引き前の運賃総額</t>
    <rPh sb="0" eb="2">
      <t>ネビ</t>
    </rPh>
    <rPh sb="3" eb="4">
      <t>マエ</t>
    </rPh>
    <rPh sb="5" eb="7">
      <t>ウンチン</t>
    </rPh>
    <rPh sb="7" eb="9">
      <t>ソウガク</t>
    </rPh>
    <phoneticPr fontId="3"/>
  </si>
  <si>
    <t>うち対象経費</t>
    <rPh sb="2" eb="4">
      <t>タイショウ</t>
    </rPh>
    <rPh sb="4" eb="6">
      <t>ケイヒ</t>
    </rPh>
    <phoneticPr fontId="3"/>
  </si>
  <si>
    <t>うち対象外経費</t>
    <rPh sb="2" eb="5">
      <t>タイショウガイ</t>
    </rPh>
    <rPh sb="5" eb="7">
      <t>ケイヒ</t>
    </rPh>
    <phoneticPr fontId="3"/>
  </si>
  <si>
    <t>値引額</t>
    <rPh sb="0" eb="2">
      <t>ネビ</t>
    </rPh>
    <rPh sb="2" eb="3">
      <t>ガク</t>
    </rPh>
    <phoneticPr fontId="3"/>
  </si>
  <si>
    <t>小計①</t>
    <rPh sb="0" eb="2">
      <t>ショウケイ</t>
    </rPh>
    <phoneticPr fontId="3"/>
  </si>
  <si>
    <t>小計②</t>
    <rPh sb="0" eb="2">
      <t>ショウケイ</t>
    </rPh>
    <phoneticPr fontId="3"/>
  </si>
  <si>
    <t>小計</t>
    <rPh sb="0" eb="2">
      <t>ショウケイ</t>
    </rPh>
    <phoneticPr fontId="3"/>
  </si>
  <si>
    <t>値引額</t>
    <rPh sb="0" eb="2">
      <t>ネビキ</t>
    </rPh>
    <rPh sb="2" eb="3">
      <t>ガク</t>
    </rPh>
    <phoneticPr fontId="3"/>
  </si>
  <si>
    <t>計</t>
    <rPh sb="0" eb="1">
      <t>ケイ</t>
    </rPh>
    <phoneticPr fontId="3"/>
  </si>
  <si>
    <t>消費税（10％）</t>
    <rPh sb="0" eb="3">
      <t>ショウヒゼイ</t>
    </rPh>
    <phoneticPr fontId="3"/>
  </si>
  <si>
    <t>合計</t>
    <rPh sb="0" eb="2">
      <t>ゴウケイ</t>
    </rPh>
    <phoneticPr fontId="3"/>
  </si>
  <si>
    <t>小計③</t>
    <rPh sb="0" eb="2">
      <t>ショウケイ</t>
    </rPh>
    <phoneticPr fontId="3"/>
  </si>
  <si>
    <t>対象外となる消費税計</t>
    <rPh sb="0" eb="2">
      <t>タイショウ</t>
    </rPh>
    <rPh sb="2" eb="3">
      <t>ソト</t>
    </rPh>
    <rPh sb="6" eb="9">
      <t>ショウヒゼイ</t>
    </rPh>
    <rPh sb="9" eb="10">
      <t>ケイ</t>
    </rPh>
    <phoneticPr fontId="3"/>
  </si>
  <si>
    <t>料金</t>
    <rPh sb="0" eb="2">
      <t>リョウキン</t>
    </rPh>
    <phoneticPr fontId="3"/>
  </si>
  <si>
    <t>値引き前の料金総額</t>
    <rPh sb="0" eb="2">
      <t>ネビ</t>
    </rPh>
    <rPh sb="3" eb="4">
      <t>マエ</t>
    </rPh>
    <rPh sb="5" eb="7">
      <t>リョウキン</t>
    </rPh>
    <rPh sb="7" eb="9">
      <t>ソウガク</t>
    </rPh>
    <phoneticPr fontId="3"/>
  </si>
  <si>
    <t>実費</t>
    <rPh sb="0" eb="2">
      <t>ジッピ</t>
    </rPh>
    <phoneticPr fontId="3"/>
  </si>
  <si>
    <t>値引き前の実費総額</t>
    <rPh sb="0" eb="2">
      <t>ネビ</t>
    </rPh>
    <rPh sb="3" eb="4">
      <t>マエ</t>
    </rPh>
    <rPh sb="5" eb="7">
      <t>ジッピ</t>
    </rPh>
    <rPh sb="7" eb="9">
      <t>ソウガク</t>
    </rPh>
    <phoneticPr fontId="3"/>
  </si>
  <si>
    <t>対象経費のうち諸資材料</t>
    <phoneticPr fontId="3"/>
  </si>
  <si>
    <t>附帯サービス料</t>
    <rPh sb="0" eb="2">
      <t>フタイ</t>
    </rPh>
    <rPh sb="6" eb="7">
      <t>リョウ</t>
    </rPh>
    <phoneticPr fontId="3"/>
  </si>
  <si>
    <t>値引き前の附帯サービス料総額</t>
    <rPh sb="0" eb="2">
      <t>ネビ</t>
    </rPh>
    <rPh sb="3" eb="4">
      <t>マエ</t>
    </rPh>
    <rPh sb="5" eb="7">
      <t>フタイ</t>
    </rPh>
    <rPh sb="11" eb="12">
      <t>リョウ</t>
    </rPh>
    <rPh sb="12" eb="14">
      <t>ソウガク</t>
    </rPh>
    <phoneticPr fontId="3"/>
  </si>
  <si>
    <t>対象経費のうちエアコン取外し・取付け料</t>
    <rPh sb="0" eb="4">
      <t>タイショウケイヒ</t>
    </rPh>
    <phoneticPr fontId="3"/>
  </si>
  <si>
    <t>その他の料金</t>
    <rPh sb="2" eb="3">
      <t>タ</t>
    </rPh>
    <rPh sb="4" eb="6">
      <t>リョウキン</t>
    </rPh>
    <phoneticPr fontId="3"/>
  </si>
  <si>
    <t>値引き前のその他の費用総額</t>
    <rPh sb="0" eb="2">
      <t>ネビ</t>
    </rPh>
    <rPh sb="3" eb="4">
      <t>マエ</t>
    </rPh>
    <rPh sb="7" eb="8">
      <t>タ</t>
    </rPh>
    <rPh sb="9" eb="11">
      <t>ヒヨウ</t>
    </rPh>
    <rPh sb="11" eb="13">
      <t>ソウガク</t>
    </rPh>
    <phoneticPr fontId="3"/>
  </si>
  <si>
    <t>小計④</t>
    <rPh sb="0" eb="2">
      <t>ショウケイ</t>
    </rPh>
    <phoneticPr fontId="3"/>
  </si>
  <si>
    <t>小計⑤</t>
    <rPh sb="0" eb="2">
      <t>ショウケイ</t>
    </rPh>
    <phoneticPr fontId="3"/>
  </si>
  <si>
    <t>見積総額へ転記する額</t>
    <rPh sb="0" eb="2">
      <t>ミツモ</t>
    </rPh>
    <rPh sb="2" eb="4">
      <t>ソウガク</t>
    </rPh>
    <rPh sb="5" eb="7">
      <t>テンキ</t>
    </rPh>
    <rPh sb="9" eb="10">
      <t>ガク</t>
    </rPh>
    <phoneticPr fontId="3"/>
  </si>
  <si>
    <t>計(①＋②＋③＋④＋⑤）</t>
    <rPh sb="0" eb="1">
      <t>ケイ</t>
    </rPh>
    <phoneticPr fontId="3"/>
  </si>
  <si>
    <t>　↑入力シート２．（３）に転記してください</t>
    <rPh sb="2" eb="4">
      <t>ニュウリョク</t>
    </rPh>
    <rPh sb="13" eb="15">
      <t>テンキ</t>
    </rPh>
    <phoneticPr fontId="3"/>
  </si>
  <si>
    <t xml:space="preserve">
←入力シート２．（４）①から⑦及び⑨の合計額と一致します</t>
    <rPh sb="16" eb="17">
      <t>オヨ</t>
    </rPh>
    <rPh sb="20" eb="23">
      <t>ゴウケイガク</t>
    </rPh>
    <rPh sb="24" eb="26">
      <t>イッチ</t>
    </rPh>
    <phoneticPr fontId="3"/>
  </si>
  <si>
    <t>値引き、消費税等調整額へ転記する額</t>
    <rPh sb="12" eb="14">
      <t>テンキ</t>
    </rPh>
    <rPh sb="16" eb="17">
      <t>ガク</t>
    </rPh>
    <phoneticPr fontId="3"/>
  </si>
  <si>
    <t>　↑入力シート２．（４）⑧に転記してください</t>
    <rPh sb="2" eb="4">
      <t>ニュウリョク</t>
    </rPh>
    <rPh sb="14" eb="16">
      <t>テンキ</t>
    </rPh>
    <phoneticPr fontId="3"/>
  </si>
  <si>
    <t>諸資材料</t>
    <rPh sb="0" eb="1">
      <t>ショ</t>
    </rPh>
    <rPh sb="1" eb="3">
      <t>シザイ</t>
    </rPh>
    <rPh sb="3" eb="4">
      <t>リョウ</t>
    </rPh>
    <phoneticPr fontId="3"/>
  </si>
  <si>
    <t>諸資材料に係る消費税計</t>
    <rPh sb="0" eb="1">
      <t>ショ</t>
    </rPh>
    <rPh sb="1" eb="3">
      <t>シザイ</t>
    </rPh>
    <rPh sb="3" eb="4">
      <t>リョウ</t>
    </rPh>
    <rPh sb="5" eb="6">
      <t>カカ</t>
    </rPh>
    <rPh sb="7" eb="10">
      <t>ショウヒゼイ</t>
    </rPh>
    <rPh sb="10" eb="11">
      <t>ケイ</t>
    </rPh>
    <phoneticPr fontId="3"/>
  </si>
  <si>
    <t>エアコン取外し・取付け料</t>
    <phoneticPr fontId="3"/>
  </si>
  <si>
    <t>　↑入力シート２．（９）に含めて計上してください</t>
    <rPh sb="2" eb="4">
      <t>ニュウリョク</t>
    </rPh>
    <rPh sb="13" eb="14">
      <t>フク</t>
    </rPh>
    <rPh sb="16" eb="18">
      <t>ケイジョウ</t>
    </rPh>
    <phoneticPr fontId="3"/>
  </si>
  <si>
    <t>資材購入費用に含める額</t>
    <rPh sb="0" eb="6">
      <t>シザイコウニュウヒヨウ</t>
    </rPh>
    <rPh sb="7" eb="8">
      <t>フク</t>
    </rPh>
    <rPh sb="10" eb="11">
      <t>ガク</t>
    </rPh>
    <phoneticPr fontId="3"/>
  </si>
  <si>
    <t>転居に直接要した費用に含める額</t>
    <rPh sb="0" eb="2">
      <t>テンキョ</t>
    </rPh>
    <rPh sb="3" eb="5">
      <t>チョクセツ</t>
    </rPh>
    <rPh sb="5" eb="6">
      <t>ヨウ</t>
    </rPh>
    <rPh sb="8" eb="10">
      <t>ヒヨウ</t>
    </rPh>
    <rPh sb="11" eb="12">
      <t>フク</t>
    </rPh>
    <rPh sb="14" eb="15">
      <t>ガク</t>
    </rPh>
    <phoneticPr fontId="3"/>
  </si>
  <si>
    <t>エアコン取外し・取付け料に係る消費税計</t>
    <rPh sb="4" eb="6">
      <t>トリハズ</t>
    </rPh>
    <rPh sb="8" eb="10">
      <t>トリツ</t>
    </rPh>
    <rPh sb="11" eb="12">
      <t>リョウ</t>
    </rPh>
    <rPh sb="13" eb="14">
      <t>カカ</t>
    </rPh>
    <rPh sb="15" eb="18">
      <t>ショウヒゼイ</t>
    </rPh>
    <rPh sb="18" eb="19">
      <t>ケイ</t>
    </rPh>
    <phoneticPr fontId="3"/>
  </si>
  <si>
    <t>　↑入力シート２．（10）に含めて計上してください</t>
    <rPh sb="2" eb="4">
      <t>ニュウリョク</t>
    </rPh>
    <rPh sb="14" eb="15">
      <t>フク</t>
    </rPh>
    <rPh sb="17" eb="19">
      <t>ケイジョウ</t>
    </rPh>
    <phoneticPr fontId="3"/>
  </si>
  <si>
    <r>
      <t>２．転居費…赴任に伴う転居に要する費用（引越代）　</t>
    </r>
    <r>
      <rPr>
        <b/>
        <sz val="11"/>
        <color rgb="FFFF0000"/>
        <rFont val="ＭＳ Ｐゴシック"/>
        <family val="3"/>
        <charset val="128"/>
        <scheme val="minor"/>
      </rPr>
      <t>※（３）、（４）⑧、（９）及び（10）の入力に当たっては、【参考】入力補助シートも御活用ください。</t>
    </r>
    <rPh sb="2" eb="5">
      <t>テンキョヒ</t>
    </rPh>
    <rPh sb="6" eb="8">
      <t>フニン</t>
    </rPh>
    <rPh sb="9" eb="10">
      <t>トモナ</t>
    </rPh>
    <rPh sb="11" eb="13">
      <t>テンキョ</t>
    </rPh>
    <rPh sb="14" eb="15">
      <t>ヨウ</t>
    </rPh>
    <rPh sb="17" eb="19">
      <t>ヒヨウ</t>
    </rPh>
    <rPh sb="20" eb="23">
      <t>ヒッコシダイ</t>
    </rPh>
    <rPh sb="38" eb="39">
      <t>オヨ</t>
    </rPh>
    <rPh sb="45" eb="47">
      <t>ニュウリョク</t>
    </rPh>
    <rPh sb="48" eb="49">
      <t>ア</t>
    </rPh>
    <rPh sb="66" eb="69">
      <t>ゴカツヨウ</t>
    </rPh>
    <phoneticPr fontId="3"/>
  </si>
  <si>
    <t>◎お手持ちの標準見積書に合わせ、赤枠内に入力していただくと計算を行います。計算後、入力シートに記入願います。</t>
    <rPh sb="2" eb="4">
      <t>テモ</t>
    </rPh>
    <rPh sb="6" eb="8">
      <t>ヒョウジュン</t>
    </rPh>
    <rPh sb="8" eb="11">
      <t>ミツモリショ</t>
    </rPh>
    <rPh sb="12" eb="13">
      <t>ア</t>
    </rPh>
    <rPh sb="16" eb="17">
      <t>アカ</t>
    </rPh>
    <rPh sb="17" eb="19">
      <t>ワクナイ</t>
    </rPh>
    <rPh sb="18" eb="19">
      <t>ナイ</t>
    </rPh>
    <rPh sb="20" eb="22">
      <t>ニュウリョク</t>
    </rPh>
    <rPh sb="29" eb="31">
      <t>ケイサン</t>
    </rPh>
    <rPh sb="32" eb="33">
      <t>オコナ</t>
    </rPh>
    <rPh sb="37" eb="39">
      <t>ケイサン</t>
    </rPh>
    <rPh sb="39" eb="40">
      <t>ゴ</t>
    </rPh>
    <rPh sb="41" eb="43">
      <t>ニュウリョク</t>
    </rPh>
    <rPh sb="47" eb="49">
      <t>キニュウ</t>
    </rPh>
    <rPh sb="49" eb="50">
      <t>ネガ</t>
    </rPh>
    <phoneticPr fontId="3"/>
  </si>
  <si>
    <t>１．運賃や料金毎に値引きが行われる場合</t>
    <rPh sb="2" eb="4">
      <t>ウンチン</t>
    </rPh>
    <rPh sb="5" eb="7">
      <t>リョウキン</t>
    </rPh>
    <rPh sb="7" eb="8">
      <t>ゴト</t>
    </rPh>
    <rPh sb="9" eb="11">
      <t>ネビ</t>
    </rPh>
    <rPh sb="13" eb="14">
      <t>オコナ</t>
    </rPh>
    <rPh sb="17" eb="19">
      <t>バアイ</t>
    </rPh>
    <phoneticPr fontId="3"/>
  </si>
  <si>
    <t>対象外となる
値引額</t>
    <rPh sb="0" eb="2">
      <t>タイショウ</t>
    </rPh>
    <rPh sb="2" eb="3">
      <t>ソト</t>
    </rPh>
    <rPh sb="7" eb="9">
      <t>ネビ</t>
    </rPh>
    <rPh sb="9" eb="10">
      <t>ガク</t>
    </rPh>
    <phoneticPr fontId="3"/>
  </si>
  <si>
    <t>諸資材料に係る値引額</t>
    <rPh sb="0" eb="3">
      <t>ショシザイ</t>
    </rPh>
    <phoneticPr fontId="3"/>
  </si>
  <si>
    <t>対象外となる
値引額</t>
    <rPh sb="0" eb="2">
      <t>タイショウ</t>
    </rPh>
    <rPh sb="2" eb="3">
      <t>ソト</t>
    </rPh>
    <phoneticPr fontId="3"/>
  </si>
  <si>
    <t>エアコン取外し・取付け料に係る値引額</t>
    <phoneticPr fontId="3"/>
  </si>
  <si>
    <t>諸資材料に係る値引額計</t>
    <rPh sb="0" eb="1">
      <t>ショ</t>
    </rPh>
    <rPh sb="1" eb="3">
      <t>シザイ</t>
    </rPh>
    <rPh sb="3" eb="4">
      <t>リョウ</t>
    </rPh>
    <rPh sb="5" eb="6">
      <t>カカ</t>
    </rPh>
    <rPh sb="10" eb="11">
      <t>ケイ</t>
    </rPh>
    <phoneticPr fontId="3"/>
  </si>
  <si>
    <t>エアコン取外し・取付け料に係る値引額計</t>
    <rPh sb="13" eb="14">
      <t>カカ</t>
    </rPh>
    <rPh sb="18" eb="19">
      <t>ケイ</t>
    </rPh>
    <phoneticPr fontId="3"/>
  </si>
  <si>
    <t>対象外となる値引額計</t>
    <rPh sb="0" eb="2">
      <t>タイショウ</t>
    </rPh>
    <rPh sb="2" eb="3">
      <t>ソト</t>
    </rPh>
    <rPh sb="9" eb="10">
      <t>ケイ</t>
    </rPh>
    <phoneticPr fontId="3"/>
  </si>
  <si>
    <t>対象外となる
値引額</t>
    <rPh sb="0" eb="3">
      <t>タイショウガイ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</si>
</sst>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411]ge\.m\.d;@"/>
    <numFmt numFmtId="177" formatCode="00000"/>
    <numFmt numFmtId="178" formatCode="00000000"/>
    <numFmt numFmtId="179" formatCode="[$]ggge&quot;年&quot;m&quot;月&quot;d&quot;日&quot;;@" x16r2:formatCode16="[$-ja-JP-x-gannen]ggge&quot;年&quot;m&quot;月&quot;d&quot;日&quot;;@"/>
    <numFmt numFmtId="180" formatCode="#,###&quot;円&quot;"/>
    <numFmt numFmtId="181" formatCode="#,###&quot;km&quot;"/>
    <numFmt numFmtId="182" formatCode="#,###.0&quot;km&quot;"/>
    <numFmt numFmtId="183" formatCode="0&quot;泊&quot;"/>
    <numFmt numFmtId="184" formatCode="#,###&quot;分&quot;"/>
    <numFmt numFmtId="185" formatCode="0_);[Red]\(0\)"/>
  </numFmts>
  <fonts count="35" x14ac:knownFonts="1">
    <font>
      <sz val="11"/>
      <color theme="1"/>
      <name val="ＭＳ Ｐゴシック"/>
      <family val="2"/>
      <charset val="128"/>
      <scheme val="minor"/>
    </font>
    <font>
      <sz val="11"/>
      <color theme="1"/>
      <name val="ＭＳ Ｐゴシック"/>
      <family val="2"/>
      <charset val="128"/>
      <scheme val="minor"/>
    </font>
    <font>
      <sz val="18"/>
      <color theme="3"/>
      <name val="ＭＳ Ｐゴシック"/>
      <family val="2"/>
      <charset val="128"/>
      <scheme val="major"/>
    </font>
    <font>
      <sz val="6"/>
      <name val="ＭＳ Ｐゴシック"/>
      <family val="2"/>
      <charset val="128"/>
      <scheme val="minor"/>
    </font>
    <font>
      <sz val="8"/>
      <color theme="1"/>
      <name val="ＭＳ Ｐゴシック"/>
      <family val="3"/>
      <charset val="128"/>
    </font>
    <font>
      <sz val="10"/>
      <color theme="1"/>
      <name val="ＭＳ Ｐゴシック"/>
      <family val="3"/>
      <charset val="128"/>
    </font>
    <font>
      <b/>
      <sz val="12"/>
      <color theme="1"/>
      <name val="ＭＳ Ｐゴシック"/>
      <family val="3"/>
      <charset val="128"/>
    </font>
    <font>
      <sz val="11"/>
      <name val="ＭＳ Ｐゴシック"/>
      <family val="3"/>
      <charset val="128"/>
    </font>
    <font>
      <sz val="9"/>
      <color theme="1"/>
      <name val="ＭＳ Ｐゴシック"/>
      <family val="3"/>
      <charset val="128"/>
    </font>
    <font>
      <sz val="8"/>
      <color theme="1"/>
      <name val="ＭＳ ゴシック"/>
      <family val="3"/>
      <charset val="128"/>
    </font>
    <font>
      <sz val="10"/>
      <color theme="1"/>
      <name val="ＭＳ Ｐゴシック"/>
      <family val="2"/>
      <charset val="128"/>
      <scheme val="minor"/>
    </font>
    <font>
      <sz val="9"/>
      <color rgb="FF000000"/>
      <name val="ＭＳ Ｐゴシック"/>
      <family val="3"/>
      <charset val="128"/>
    </font>
    <font>
      <sz val="18"/>
      <color theme="1"/>
      <name val="ＭＳ Ｐゴシック"/>
      <family val="2"/>
      <charset val="128"/>
      <scheme val="minor"/>
    </font>
    <font>
      <b/>
      <sz val="11"/>
      <color theme="1"/>
      <name val="ＭＳ Ｐゴシック"/>
      <family val="3"/>
      <charset val="128"/>
      <scheme val="minor"/>
    </font>
    <font>
      <sz val="11"/>
      <color theme="1"/>
      <name val="ＭＳ Ｐゴシック"/>
      <family val="3"/>
      <charset val="128"/>
      <scheme val="minor"/>
    </font>
    <font>
      <b/>
      <sz val="11"/>
      <color rgb="FFFF0000"/>
      <name val="ＭＳ Ｐゴシック"/>
      <family val="3"/>
      <charset val="128"/>
      <scheme val="minor"/>
    </font>
    <font>
      <sz val="11"/>
      <name val="ＭＳ Ｐゴシック"/>
      <family val="3"/>
      <charset val="128"/>
      <scheme val="minor"/>
    </font>
    <font>
      <sz val="11"/>
      <name val="ＭＳ Ｐゴシック"/>
      <family val="2"/>
      <charset val="128"/>
      <scheme val="minor"/>
    </font>
    <font>
      <sz val="18"/>
      <color theme="1"/>
      <name val="ＭＳ Ｐゴシック"/>
      <family val="3"/>
      <charset val="128"/>
    </font>
    <font>
      <sz val="18"/>
      <color theme="1"/>
      <name val="ＭＳ Ｐゴシック"/>
      <family val="3"/>
      <charset val="128"/>
      <scheme val="minor"/>
    </font>
    <font>
      <b/>
      <sz val="16"/>
      <color rgb="FFFF0000"/>
      <name val="ＭＳ Ｐゴシック"/>
      <family val="3"/>
      <charset val="128"/>
      <scheme val="minor"/>
    </font>
    <font>
      <b/>
      <sz val="10"/>
      <color rgb="FFFF0000"/>
      <name val="ＭＳ Ｐゴシック"/>
      <family val="3"/>
      <charset val="128"/>
    </font>
    <font>
      <b/>
      <sz val="12"/>
      <color rgb="FFFF0000"/>
      <name val="ＭＳ Ｐゴシック"/>
      <family val="3"/>
      <charset val="128"/>
    </font>
    <font>
      <b/>
      <sz val="14"/>
      <color rgb="FFFF0000"/>
      <name val="ＭＳ Ｐゴシック"/>
      <family val="3"/>
      <charset val="128"/>
      <scheme val="minor"/>
    </font>
    <font>
      <sz val="11"/>
      <color rgb="FFFF0000"/>
      <name val="ＭＳ Ｐゴシック"/>
      <family val="3"/>
      <charset val="128"/>
      <scheme val="minor"/>
    </font>
    <font>
      <sz val="11"/>
      <color theme="1"/>
      <name val="ＭＳ Ｐゴシック"/>
      <family val="2"/>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font>
    <font>
      <sz val="14"/>
      <color theme="1"/>
      <name val="ＭＳ Ｐゴシック"/>
      <family val="2"/>
      <charset val="128"/>
      <scheme val="minor"/>
    </font>
    <font>
      <sz val="9"/>
      <color theme="1"/>
      <name val="ＭＳ Ｐゴシック"/>
      <family val="2"/>
      <charset val="128"/>
      <scheme val="minor"/>
    </font>
    <font>
      <sz val="9"/>
      <color theme="1"/>
      <name val="ＭＳ Ｐゴシック"/>
      <family val="3"/>
      <charset val="128"/>
      <scheme val="minor"/>
    </font>
    <font>
      <b/>
      <sz val="9"/>
      <color theme="1"/>
      <name val="ＭＳ Ｐゴシック"/>
      <family val="3"/>
      <charset val="128"/>
      <scheme val="minor"/>
    </font>
    <font>
      <b/>
      <sz val="10"/>
      <color rgb="FFFF0000"/>
      <name val="ＭＳ Ｐゴシック"/>
      <family val="3"/>
      <charset val="128"/>
      <scheme val="minor"/>
    </font>
    <font>
      <sz val="10"/>
      <color theme="1"/>
      <name val="ＭＳ Ｐゴシック"/>
      <family val="3"/>
      <charset val="128"/>
      <scheme val="minor"/>
    </font>
  </fonts>
  <fills count="12">
    <fill>
      <patternFill patternType="none"/>
    </fill>
    <fill>
      <patternFill patternType="gray125"/>
    </fill>
    <fill>
      <patternFill patternType="solid">
        <fgColor theme="0" tint="-4.9989318521683403E-2"/>
        <bgColor indexed="64"/>
      </patternFill>
    </fill>
    <fill>
      <patternFill patternType="solid">
        <fgColor indexed="10"/>
        <bgColor indexed="64"/>
      </patternFill>
    </fill>
    <fill>
      <patternFill patternType="solid">
        <fgColor rgb="FFFFFF0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79998168889431442"/>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bottom style="double">
        <color indexed="64"/>
      </bottom>
      <diagonal/>
    </border>
    <border>
      <left/>
      <right/>
      <top style="double">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double">
        <color auto="1"/>
      </top>
      <bottom style="double">
        <color auto="1"/>
      </bottom>
      <diagonal/>
    </border>
    <border>
      <left/>
      <right/>
      <top style="thin">
        <color indexed="64"/>
      </top>
      <bottom style="thin">
        <color indexed="64"/>
      </bottom>
      <diagonal/>
    </border>
    <border>
      <left style="thin">
        <color indexed="64"/>
      </left>
      <right/>
      <top/>
      <bottom/>
      <diagonal/>
    </border>
    <border diagonalUp="1">
      <left style="thin">
        <color indexed="64"/>
      </left>
      <right style="thin">
        <color indexed="64"/>
      </right>
      <top style="thin">
        <color indexed="64"/>
      </top>
      <bottom style="thin">
        <color indexed="64"/>
      </bottom>
      <diagonal style="thin">
        <color indexed="64"/>
      </diagonal>
    </border>
    <border>
      <left/>
      <right/>
      <top/>
      <bottom style="medium">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right style="thin">
        <color indexed="64"/>
      </right>
      <top/>
      <bottom style="hair">
        <color indexed="64"/>
      </bottom>
      <diagonal/>
    </border>
    <border diagonalDown="1">
      <left style="thin">
        <color indexed="64"/>
      </left>
      <right style="thin">
        <color indexed="64"/>
      </right>
      <top style="thin">
        <color indexed="64"/>
      </top>
      <bottom style="thin">
        <color indexed="64"/>
      </bottom>
      <diagonal style="thin">
        <color indexed="64"/>
      </diagonal>
    </border>
    <border>
      <left style="medium">
        <color rgb="FFFF0000"/>
      </left>
      <right style="medium">
        <color rgb="FFFF0000"/>
      </right>
      <top style="medium">
        <color rgb="FFFF0000"/>
      </top>
      <bottom style="medium">
        <color rgb="FFFF0000"/>
      </bottom>
      <diagonal/>
    </border>
    <border>
      <left style="thin">
        <color indexed="64"/>
      </left>
      <right style="thin">
        <color indexed="64"/>
      </right>
      <top style="hair">
        <color indexed="64"/>
      </top>
      <bottom/>
      <diagonal/>
    </border>
    <border>
      <left style="thin">
        <color indexed="64"/>
      </left>
      <right/>
      <top style="hair">
        <color indexed="64"/>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ck">
        <color rgb="FFFF0000"/>
      </left>
      <right style="thin">
        <color indexed="64"/>
      </right>
      <top style="thin">
        <color indexed="64"/>
      </top>
      <bottom style="thin">
        <color indexed="64"/>
      </bottom>
      <diagonal/>
    </border>
    <border>
      <left style="thick">
        <color rgb="FFFF0000"/>
      </left>
      <right style="thick">
        <color rgb="FFFF0000"/>
      </right>
      <top style="thick">
        <color rgb="FFFF0000"/>
      </top>
      <bottom style="thick">
        <color rgb="FFFF0000"/>
      </bottom>
      <diagonal/>
    </border>
    <border>
      <left style="thin">
        <color indexed="64"/>
      </left>
      <right style="thin">
        <color indexed="64"/>
      </right>
      <top style="thick">
        <color rgb="FFFF0000"/>
      </top>
      <bottom/>
      <diagonal/>
    </border>
    <border>
      <left/>
      <right style="thick">
        <color rgb="FFFF0000"/>
      </right>
      <top style="thick">
        <color rgb="FFFF0000"/>
      </top>
      <bottom style="thick">
        <color rgb="FFFF0000"/>
      </bottom>
      <diagonal/>
    </border>
    <border>
      <left/>
      <right style="thick">
        <color rgb="FFFF0000"/>
      </right>
      <top style="thin">
        <color indexed="64"/>
      </top>
      <bottom style="thin">
        <color indexed="64"/>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s>
  <cellStyleXfs count="6">
    <xf numFmtId="0" fontId="0" fillId="0" borderId="0">
      <alignment vertical="center"/>
    </xf>
    <xf numFmtId="38" fontId="1" fillId="0" borderId="0" applyFont="0" applyFill="0" applyBorder="0" applyAlignment="0" applyProtection="0">
      <alignment vertical="center"/>
    </xf>
    <xf numFmtId="0" fontId="7" fillId="0" borderId="0">
      <alignment vertical="center"/>
    </xf>
    <xf numFmtId="0" fontId="1" fillId="0" borderId="0">
      <alignment vertical="center"/>
    </xf>
    <xf numFmtId="0" fontId="25" fillId="0" borderId="0"/>
    <xf numFmtId="9" fontId="1" fillId="0" borderId="0" applyFont="0" applyFill="0" applyBorder="0" applyAlignment="0" applyProtection="0">
      <alignment vertical="center"/>
    </xf>
  </cellStyleXfs>
  <cellXfs count="387">
    <xf numFmtId="0" fontId="0" fillId="0" borderId="0" xfId="0">
      <alignment vertical="center"/>
    </xf>
    <xf numFmtId="0" fontId="5" fillId="0" borderId="0" xfId="0" applyFont="1">
      <alignment vertical="center"/>
    </xf>
    <xf numFmtId="0" fontId="6" fillId="0" borderId="0" xfId="0" applyFont="1">
      <alignment vertical="center"/>
    </xf>
    <xf numFmtId="0" fontId="6" fillId="0" borderId="15" xfId="0" applyFont="1" applyBorder="1">
      <alignment vertical="center"/>
    </xf>
    <xf numFmtId="38" fontId="0" fillId="0" borderId="0" xfId="1" applyFont="1">
      <alignment vertical="center"/>
    </xf>
    <xf numFmtId="0" fontId="13" fillId="0" borderId="0" xfId="0" applyFont="1">
      <alignment vertical="center"/>
    </xf>
    <xf numFmtId="0" fontId="14" fillId="0" borderId="0" xfId="0" applyFont="1">
      <alignment vertical="center"/>
    </xf>
    <xf numFmtId="0" fontId="15" fillId="0" borderId="0" xfId="0" applyFont="1">
      <alignment vertical="center"/>
    </xf>
    <xf numFmtId="0" fontId="0" fillId="0" borderId="0" xfId="0" applyAlignment="1">
      <alignment horizontal="left" vertical="center"/>
    </xf>
    <xf numFmtId="38" fontId="0" fillId="0" borderId="0" xfId="1" applyFont="1" applyFill="1" applyBorder="1" applyAlignment="1">
      <alignment horizontal="right" vertical="center"/>
    </xf>
    <xf numFmtId="0" fontId="0" fillId="0" borderId="0" xfId="0" applyAlignment="1">
      <alignment horizontal="center" vertical="center"/>
    </xf>
    <xf numFmtId="0" fontId="0" fillId="0" borderId="1" xfId="0" applyBorder="1" applyAlignment="1">
      <alignment horizontal="center" vertical="center"/>
    </xf>
    <xf numFmtId="0" fontId="0" fillId="6" borderId="1" xfId="0" applyFill="1" applyBorder="1" applyAlignment="1">
      <alignment horizontal="center" vertical="center"/>
    </xf>
    <xf numFmtId="38" fontId="0" fillId="0" borderId="1" xfId="0" applyNumberFormat="1" applyBorder="1">
      <alignment vertical="center"/>
    </xf>
    <xf numFmtId="179" fontId="0" fillId="0" borderId="0" xfId="0" applyNumberFormat="1" applyAlignment="1">
      <alignment horizontal="center" vertical="center"/>
    </xf>
    <xf numFmtId="38" fontId="0" fillId="0" borderId="0" xfId="0" applyNumberFormat="1">
      <alignment vertical="center"/>
    </xf>
    <xf numFmtId="178" fontId="0" fillId="0" borderId="1" xfId="0" applyNumberFormat="1" applyBorder="1" applyAlignment="1">
      <alignment horizontal="center" vertical="center"/>
    </xf>
    <xf numFmtId="0" fontId="0" fillId="0" borderId="25" xfId="0" applyBorder="1">
      <alignment vertical="center"/>
    </xf>
    <xf numFmtId="0" fontId="16" fillId="0" borderId="0" xfId="0" applyFont="1">
      <alignment vertical="center"/>
    </xf>
    <xf numFmtId="38" fontId="0" fillId="0" borderId="1" xfId="0" applyNumberFormat="1" applyBorder="1" applyAlignment="1">
      <alignment horizontal="center" vertical="center"/>
    </xf>
    <xf numFmtId="176" fontId="0" fillId="0" borderId="1" xfId="0" applyNumberFormat="1" applyBorder="1" applyAlignment="1">
      <alignment horizontal="center" vertical="center"/>
    </xf>
    <xf numFmtId="177" fontId="0" fillId="0" borderId="1" xfId="0" applyNumberFormat="1" applyBorder="1" applyAlignment="1">
      <alignment horizontal="center" vertical="center" shrinkToFit="1"/>
    </xf>
    <xf numFmtId="0" fontId="0" fillId="0" borderId="24" xfId="0" applyBorder="1" applyAlignment="1">
      <alignment horizontal="center" vertical="center"/>
    </xf>
    <xf numFmtId="0" fontId="0" fillId="0" borderId="24" xfId="0" applyBorder="1" applyAlignment="1">
      <alignment horizontal="left" vertical="center"/>
    </xf>
    <xf numFmtId="0" fontId="18" fillId="0" borderId="0" xfId="0" applyFont="1" applyAlignment="1">
      <alignment horizontal="center" vertical="center"/>
    </xf>
    <xf numFmtId="0" fontId="19" fillId="0" borderId="0" xfId="0" applyFont="1" applyAlignment="1">
      <alignment horizontal="center" vertical="center"/>
    </xf>
    <xf numFmtId="0" fontId="0" fillId="0" borderId="3" xfId="0" applyBorder="1">
      <alignment vertical="center"/>
    </xf>
    <xf numFmtId="179" fontId="0" fillId="0" borderId="0" xfId="0" applyNumberFormat="1">
      <alignment vertical="center"/>
    </xf>
    <xf numFmtId="179" fontId="0" fillId="0" borderId="26" xfId="0" applyNumberFormat="1" applyBorder="1">
      <alignment vertical="center"/>
    </xf>
    <xf numFmtId="0" fontId="0" fillId="0" borderId="26" xfId="0" applyBorder="1">
      <alignment vertical="center"/>
    </xf>
    <xf numFmtId="180" fontId="0" fillId="0" borderId="1" xfId="0" applyNumberFormat="1" applyBorder="1">
      <alignment vertical="center"/>
    </xf>
    <xf numFmtId="177" fontId="0" fillId="0" borderId="0" xfId="0" applyNumberFormat="1">
      <alignment vertical="center"/>
    </xf>
    <xf numFmtId="0" fontId="20" fillId="0" borderId="0" xfId="0" applyFont="1">
      <alignment vertical="center"/>
    </xf>
    <xf numFmtId="177" fontId="0" fillId="5" borderId="10" xfId="0" applyNumberFormat="1" applyFill="1" applyBorder="1" applyAlignment="1">
      <alignment horizontal="left" vertical="center"/>
    </xf>
    <xf numFmtId="177" fontId="0" fillId="5" borderId="12" xfId="0" applyNumberFormat="1" applyFill="1" applyBorder="1" applyAlignment="1">
      <alignment horizontal="left" vertical="center"/>
    </xf>
    <xf numFmtId="0" fontId="0" fillId="5" borderId="12" xfId="0" applyFill="1" applyBorder="1" applyAlignment="1">
      <alignment horizontal="left" vertical="center"/>
    </xf>
    <xf numFmtId="0" fontId="0" fillId="5" borderId="12" xfId="0" applyFill="1" applyBorder="1">
      <alignment vertical="center"/>
    </xf>
    <xf numFmtId="176" fontId="0" fillId="5" borderId="6" xfId="0" applyNumberFormat="1" applyFill="1" applyBorder="1">
      <alignment vertical="center"/>
    </xf>
    <xf numFmtId="176" fontId="0" fillId="5" borderId="12" xfId="0" applyNumberFormat="1" applyFill="1" applyBorder="1">
      <alignment vertical="center"/>
    </xf>
    <xf numFmtId="0" fontId="0" fillId="5" borderId="10" xfId="0" applyFill="1" applyBorder="1">
      <alignment vertical="center"/>
    </xf>
    <xf numFmtId="180" fontId="0" fillId="5" borderId="6" xfId="0" applyNumberFormat="1" applyFill="1" applyBorder="1">
      <alignment vertical="center"/>
    </xf>
    <xf numFmtId="180" fontId="0" fillId="5" borderId="12" xfId="1" applyNumberFormat="1" applyFont="1" applyFill="1" applyBorder="1" applyAlignment="1">
      <alignment horizontal="right" vertical="center"/>
    </xf>
    <xf numFmtId="180" fontId="0" fillId="5" borderId="12" xfId="0" applyNumberFormat="1" applyFill="1" applyBorder="1">
      <alignment vertical="center"/>
    </xf>
    <xf numFmtId="180" fontId="0" fillId="5" borderId="13" xfId="0" applyNumberFormat="1" applyFill="1" applyBorder="1">
      <alignment vertical="center"/>
    </xf>
    <xf numFmtId="180" fontId="0" fillId="5" borderId="29" xfId="1" applyNumberFormat="1" applyFont="1" applyFill="1" applyBorder="1" applyAlignment="1">
      <alignment horizontal="right" vertical="center"/>
    </xf>
    <xf numFmtId="0" fontId="0" fillId="5" borderId="7" xfId="0" applyFill="1" applyBorder="1" applyAlignment="1">
      <alignment vertical="center" shrinkToFit="1"/>
    </xf>
    <xf numFmtId="0" fontId="13" fillId="0" borderId="0" xfId="0" applyFont="1" applyAlignment="1">
      <alignment horizontal="center" vertical="center"/>
    </xf>
    <xf numFmtId="180" fontId="0" fillId="0" borderId="5" xfId="1" applyNumberFormat="1" applyFont="1" applyFill="1" applyBorder="1" applyAlignment="1">
      <alignment horizontal="right" vertical="center"/>
    </xf>
    <xf numFmtId="177" fontId="0" fillId="0" borderId="32" xfId="0" applyNumberFormat="1" applyBorder="1" applyAlignment="1">
      <alignment horizontal="left" vertical="center"/>
    </xf>
    <xf numFmtId="0" fontId="0" fillId="0" borderId="32" xfId="0" applyBorder="1" applyAlignment="1">
      <alignment horizontal="left" vertical="center"/>
    </xf>
    <xf numFmtId="0" fontId="0" fillId="0" borderId="32" xfId="0" applyBorder="1">
      <alignment vertical="center"/>
    </xf>
    <xf numFmtId="176" fontId="0" fillId="0" borderId="32" xfId="0" applyNumberFormat="1" applyBorder="1">
      <alignment vertical="center"/>
    </xf>
    <xf numFmtId="177" fontId="0" fillId="0" borderId="24" xfId="0" applyNumberFormat="1" applyBorder="1" applyAlignment="1">
      <alignment horizontal="left" vertical="center"/>
    </xf>
    <xf numFmtId="0" fontId="0" fillId="0" borderId="24" xfId="0" applyBorder="1">
      <alignment vertical="center"/>
    </xf>
    <xf numFmtId="176" fontId="0" fillId="0" borderId="24" xfId="0" applyNumberFormat="1" applyBorder="1">
      <alignment vertical="center"/>
    </xf>
    <xf numFmtId="0" fontId="0" fillId="0" borderId="20" xfId="0" applyBorder="1" applyAlignment="1">
      <alignment vertical="center" shrinkToFit="1"/>
    </xf>
    <xf numFmtId="0" fontId="14" fillId="0" borderId="20" xfId="0" applyFont="1" applyBorder="1">
      <alignment vertical="center"/>
    </xf>
    <xf numFmtId="180" fontId="0" fillId="0" borderId="20" xfId="1" applyNumberFormat="1" applyFont="1" applyFill="1" applyBorder="1">
      <alignment vertical="center"/>
    </xf>
    <xf numFmtId="182" fontId="0" fillId="0" borderId="0" xfId="1" applyNumberFormat="1" applyFont="1" applyFill="1" applyBorder="1" applyAlignment="1">
      <alignment vertical="center"/>
    </xf>
    <xf numFmtId="0" fontId="0" fillId="0" borderId="0" xfId="1" applyNumberFormat="1" applyFont="1" applyFill="1" applyBorder="1" applyAlignment="1">
      <alignment vertical="center"/>
    </xf>
    <xf numFmtId="38" fontId="0" fillId="0" borderId="0" xfId="1" applyFont="1" applyFill="1" applyBorder="1" applyAlignment="1">
      <alignment vertical="center"/>
    </xf>
    <xf numFmtId="180" fontId="0" fillId="0" borderId="0" xfId="1" applyNumberFormat="1" applyFont="1" applyFill="1" applyBorder="1" applyAlignment="1">
      <alignment horizontal="right" vertical="center"/>
    </xf>
    <xf numFmtId="180" fontId="0" fillId="0" borderId="0" xfId="0" applyNumberFormat="1">
      <alignment vertical="center"/>
    </xf>
    <xf numFmtId="176" fontId="0" fillId="0" borderId="0" xfId="1" applyNumberFormat="1" applyFont="1" applyFill="1" applyBorder="1" applyAlignment="1">
      <alignment vertical="center"/>
    </xf>
    <xf numFmtId="0" fontId="17" fillId="0" borderId="0" xfId="0" applyFont="1">
      <alignment vertical="center"/>
    </xf>
    <xf numFmtId="176" fontId="17" fillId="0" borderId="0" xfId="1" applyNumberFormat="1" applyFont="1" applyFill="1" applyBorder="1" applyAlignment="1">
      <alignment vertical="center"/>
    </xf>
    <xf numFmtId="38" fontId="0" fillId="0" borderId="0" xfId="1" applyFont="1" applyFill="1" applyBorder="1" applyAlignment="1">
      <alignment horizontal="left" vertical="center"/>
    </xf>
    <xf numFmtId="0" fontId="0" fillId="5" borderId="28" xfId="1" applyNumberFormat="1" applyFont="1" applyFill="1" applyBorder="1" applyAlignment="1">
      <alignment vertical="center"/>
    </xf>
    <xf numFmtId="182" fontId="0" fillId="5" borderId="33" xfId="0" applyNumberFormat="1" applyFill="1" applyBorder="1">
      <alignment vertical="center"/>
    </xf>
    <xf numFmtId="0" fontId="0" fillId="5" borderId="29" xfId="1" applyNumberFormat="1" applyFont="1" applyFill="1" applyBorder="1" applyAlignment="1">
      <alignment vertical="center"/>
    </xf>
    <xf numFmtId="182" fontId="0" fillId="5" borderId="30" xfId="0" applyNumberFormat="1" applyFill="1" applyBorder="1">
      <alignment vertical="center"/>
    </xf>
    <xf numFmtId="0" fontId="0" fillId="5" borderId="31" xfId="1" applyNumberFormat="1" applyFont="1" applyFill="1" applyBorder="1" applyAlignment="1">
      <alignment vertical="center"/>
    </xf>
    <xf numFmtId="182" fontId="0" fillId="5" borderId="34" xfId="0" applyNumberFormat="1" applyFill="1" applyBorder="1">
      <alignment vertical="center"/>
    </xf>
    <xf numFmtId="0" fontId="0" fillId="5" borderId="33" xfId="0" applyFill="1" applyBorder="1">
      <alignment vertical="center"/>
    </xf>
    <xf numFmtId="0" fontId="0" fillId="5" borderId="30" xfId="0" applyFill="1" applyBorder="1">
      <alignment vertical="center"/>
    </xf>
    <xf numFmtId="0" fontId="0" fillId="5" borderId="34" xfId="0" applyFill="1" applyBorder="1">
      <alignment vertical="center"/>
    </xf>
    <xf numFmtId="180" fontId="0" fillId="5" borderId="10" xfId="1" applyNumberFormat="1" applyFont="1" applyFill="1" applyBorder="1" applyAlignment="1">
      <alignment vertical="center"/>
    </xf>
    <xf numFmtId="180" fontId="0" fillId="5" borderId="12" xfId="1" applyNumberFormat="1" applyFont="1" applyFill="1" applyBorder="1" applyAlignment="1">
      <alignment vertical="center"/>
    </xf>
    <xf numFmtId="180" fontId="0" fillId="5" borderId="14" xfId="1" applyNumberFormat="1" applyFont="1" applyFill="1" applyBorder="1" applyAlignment="1">
      <alignment vertical="center"/>
    </xf>
    <xf numFmtId="0" fontId="0" fillId="5" borderId="12" xfId="1" applyNumberFormat="1" applyFont="1" applyFill="1" applyBorder="1" applyAlignment="1">
      <alignment vertical="center"/>
    </xf>
    <xf numFmtId="176" fontId="0" fillId="5" borderId="14" xfId="1" applyNumberFormat="1" applyFont="1" applyFill="1" applyBorder="1" applyAlignment="1">
      <alignment vertical="center"/>
    </xf>
    <xf numFmtId="180" fontId="0" fillId="5" borderId="10" xfId="1" applyNumberFormat="1" applyFont="1" applyFill="1" applyBorder="1" applyAlignment="1">
      <alignment horizontal="right" vertical="center"/>
    </xf>
    <xf numFmtId="180" fontId="0" fillId="5" borderId="14" xfId="1" applyNumberFormat="1" applyFont="1" applyFill="1" applyBorder="1" applyAlignment="1">
      <alignment horizontal="right" vertical="center"/>
    </xf>
    <xf numFmtId="176" fontId="0" fillId="5" borderId="14" xfId="1" applyNumberFormat="1" applyFont="1" applyFill="1" applyBorder="1" applyAlignment="1">
      <alignment horizontal="left" vertical="center"/>
    </xf>
    <xf numFmtId="0" fontId="4" fillId="0" borderId="0" xfId="0" applyFont="1">
      <alignment vertical="center"/>
    </xf>
    <xf numFmtId="0" fontId="8" fillId="0" borderId="0" xfId="0" applyFont="1" applyAlignment="1">
      <alignment horizontal="right" vertical="center"/>
    </xf>
    <xf numFmtId="180" fontId="0" fillId="5" borderId="11" xfId="0" applyNumberFormat="1" applyFill="1" applyBorder="1">
      <alignment vertical="center"/>
    </xf>
    <xf numFmtId="180" fontId="0" fillId="0" borderId="5" xfId="0" applyNumberFormat="1" applyBorder="1">
      <alignment vertical="center"/>
    </xf>
    <xf numFmtId="180" fontId="0" fillId="5" borderId="36" xfId="0" applyNumberFormat="1" applyFill="1" applyBorder="1">
      <alignment vertical="center"/>
    </xf>
    <xf numFmtId="180" fontId="0" fillId="5" borderId="37" xfId="0" applyNumberFormat="1" applyFill="1" applyBorder="1">
      <alignment vertical="center"/>
    </xf>
    <xf numFmtId="180" fontId="0" fillId="5" borderId="28" xfId="1" applyNumberFormat="1" applyFont="1" applyFill="1" applyBorder="1" applyAlignment="1">
      <alignment horizontal="right" vertical="center"/>
    </xf>
    <xf numFmtId="0" fontId="14" fillId="0" borderId="32" xfId="0" applyFont="1" applyBorder="1">
      <alignment vertical="center"/>
    </xf>
    <xf numFmtId="182" fontId="0" fillId="0" borderId="0" xfId="0" applyNumberFormat="1">
      <alignment vertical="center"/>
    </xf>
    <xf numFmtId="182" fontId="0" fillId="5" borderId="12" xfId="0" applyNumberFormat="1" applyFill="1" applyBorder="1">
      <alignment vertical="center"/>
    </xf>
    <xf numFmtId="180" fontId="0" fillId="5" borderId="34" xfId="0" applyNumberFormat="1" applyFill="1" applyBorder="1">
      <alignment vertical="center"/>
    </xf>
    <xf numFmtId="0" fontId="6" fillId="0" borderId="0" xfId="0" applyFont="1" applyAlignment="1">
      <alignment horizontal="right" vertical="center"/>
    </xf>
    <xf numFmtId="0" fontId="6" fillId="0" borderId="15" xfId="0" applyFont="1" applyBorder="1" applyAlignment="1">
      <alignment horizontal="left" vertical="center"/>
    </xf>
    <xf numFmtId="0" fontId="6" fillId="0" borderId="15" xfId="0" applyFont="1" applyBorder="1" applyAlignment="1">
      <alignment horizontal="right" vertical="center"/>
    </xf>
    <xf numFmtId="0" fontId="0" fillId="5" borderId="27" xfId="0" applyFill="1" applyBorder="1" applyAlignment="1">
      <alignment vertical="center" shrinkToFit="1"/>
    </xf>
    <xf numFmtId="0" fontId="5" fillId="0" borderId="0" xfId="0" applyFont="1" applyAlignment="1">
      <alignment horizontal="center" vertical="center"/>
    </xf>
    <xf numFmtId="0" fontId="21" fillId="0" borderId="0" xfId="0" applyFont="1" applyAlignment="1">
      <alignment vertical="center" wrapText="1"/>
    </xf>
    <xf numFmtId="0" fontId="15" fillId="0" borderId="0" xfId="0" applyFont="1" applyAlignment="1">
      <alignment vertical="center" wrapText="1"/>
    </xf>
    <xf numFmtId="0" fontId="5" fillId="0" borderId="16" xfId="0" applyFont="1" applyBorder="1">
      <alignment vertical="center"/>
    </xf>
    <xf numFmtId="0" fontId="10" fillId="0" borderId="0" xfId="0" applyFont="1" applyAlignment="1">
      <alignment horizontal="center" vertical="center" shrinkToFit="1"/>
    </xf>
    <xf numFmtId="0" fontId="5" fillId="0" borderId="3" xfId="0" applyFont="1" applyBorder="1">
      <alignment vertical="center"/>
    </xf>
    <xf numFmtId="0" fontId="6" fillId="0" borderId="0" xfId="0" applyFont="1" applyAlignment="1">
      <alignment horizontal="left" vertical="center"/>
    </xf>
    <xf numFmtId="0" fontId="6" fillId="0" borderId="16" xfId="0" applyFont="1" applyBorder="1" applyAlignment="1">
      <alignment horizontal="left" vertical="center"/>
    </xf>
    <xf numFmtId="0" fontId="0" fillId="0" borderId="0" xfId="0" applyAlignment="1">
      <alignment vertical="center" wrapText="1"/>
    </xf>
    <xf numFmtId="180" fontId="6" fillId="0" borderId="0" xfId="0" applyNumberFormat="1" applyFont="1" applyAlignment="1">
      <alignment horizontal="center" vertical="center"/>
    </xf>
    <xf numFmtId="0" fontId="21" fillId="0" borderId="0" xfId="0" applyFont="1">
      <alignment vertical="center"/>
    </xf>
    <xf numFmtId="0" fontId="21" fillId="0" borderId="0" xfId="0" applyFont="1" applyAlignment="1"/>
    <xf numFmtId="180" fontId="0" fillId="0" borderId="1" xfId="0" applyNumberFormat="1" applyBorder="1" applyAlignment="1">
      <alignment horizontal="center" vertical="center"/>
    </xf>
    <xf numFmtId="38" fontId="21" fillId="0" borderId="0" xfId="1" applyFont="1" applyBorder="1">
      <alignment vertical="center"/>
    </xf>
    <xf numFmtId="0" fontId="21" fillId="0" borderId="0" xfId="0" applyFont="1" applyAlignment="1">
      <alignment vertical="center" shrinkToFit="1"/>
    </xf>
    <xf numFmtId="0" fontId="5" fillId="4" borderId="0" xfId="0" applyFont="1" applyFill="1">
      <alignment vertical="center"/>
    </xf>
    <xf numFmtId="0" fontId="23" fillId="0" borderId="0" xfId="0" applyFont="1">
      <alignment vertical="center"/>
    </xf>
    <xf numFmtId="180" fontId="0" fillId="5" borderId="40" xfId="1" applyNumberFormat="1" applyFont="1" applyFill="1" applyBorder="1" applyAlignment="1">
      <alignment vertical="center"/>
    </xf>
    <xf numFmtId="0" fontId="0" fillId="0" borderId="4" xfId="0" applyBorder="1">
      <alignment vertical="center"/>
    </xf>
    <xf numFmtId="0" fontId="24" fillId="0" borderId="0" xfId="0" applyFont="1">
      <alignment vertical="center"/>
    </xf>
    <xf numFmtId="0" fontId="24" fillId="0" borderId="0" xfId="0" applyFont="1" applyAlignment="1">
      <alignment vertical="center" wrapText="1"/>
    </xf>
    <xf numFmtId="0" fontId="25" fillId="0" borderId="0" xfId="4"/>
    <xf numFmtId="0" fontId="19" fillId="0" borderId="0" xfId="4" applyFont="1"/>
    <xf numFmtId="0" fontId="23" fillId="0" borderId="0" xfId="0" applyFont="1" applyAlignment="1">
      <alignment vertical="center" wrapText="1"/>
    </xf>
    <xf numFmtId="0" fontId="16" fillId="0" borderId="32" xfId="0" applyFont="1" applyBorder="1">
      <alignment vertical="center"/>
    </xf>
    <xf numFmtId="0" fontId="26" fillId="0" borderId="0" xfId="0" applyFont="1">
      <alignment vertical="center"/>
    </xf>
    <xf numFmtId="0" fontId="26" fillId="0" borderId="3" xfId="0" applyFont="1" applyBorder="1">
      <alignment vertical="center"/>
    </xf>
    <xf numFmtId="0" fontId="16" fillId="5" borderId="28" xfId="0" applyFont="1" applyFill="1" applyBorder="1">
      <alignment vertical="center"/>
    </xf>
    <xf numFmtId="0" fontId="16" fillId="5" borderId="11" xfId="0" applyFont="1" applyFill="1" applyBorder="1">
      <alignment vertical="center"/>
    </xf>
    <xf numFmtId="180" fontId="16" fillId="5" borderId="31" xfId="1" applyNumberFormat="1" applyFont="1" applyFill="1" applyBorder="1">
      <alignment vertical="center"/>
    </xf>
    <xf numFmtId="180" fontId="16" fillId="5" borderId="35" xfId="1" applyNumberFormat="1" applyFont="1" applyFill="1" applyBorder="1">
      <alignment vertical="center"/>
    </xf>
    <xf numFmtId="0" fontId="26" fillId="0" borderId="0" xfId="1" applyNumberFormat="1" applyFont="1" applyFill="1" applyBorder="1" applyAlignment="1">
      <alignment vertical="center"/>
    </xf>
    <xf numFmtId="38" fontId="16" fillId="0" borderId="32" xfId="1" applyFont="1" applyFill="1" applyBorder="1" applyAlignment="1">
      <alignment vertical="center"/>
    </xf>
    <xf numFmtId="180" fontId="16" fillId="5" borderId="41" xfId="1" applyNumberFormat="1" applyFont="1" applyFill="1" applyBorder="1" applyAlignment="1">
      <alignment vertical="center"/>
    </xf>
    <xf numFmtId="184" fontId="16" fillId="5" borderId="42" xfId="0" applyNumberFormat="1" applyFont="1" applyFill="1" applyBorder="1">
      <alignment vertical="center"/>
    </xf>
    <xf numFmtId="180" fontId="16" fillId="0" borderId="1" xfId="0" applyNumberFormat="1" applyFont="1" applyBorder="1">
      <alignment vertical="center"/>
    </xf>
    <xf numFmtId="0" fontId="22" fillId="0" borderId="39" xfId="0" applyFont="1" applyBorder="1" applyAlignment="1" applyProtection="1">
      <alignment horizontal="center" vertical="center"/>
      <protection locked="0"/>
    </xf>
    <xf numFmtId="177" fontId="0" fillId="4" borderId="10" xfId="0" applyNumberFormat="1" applyFill="1" applyBorder="1" applyAlignment="1" applyProtection="1">
      <alignment horizontal="left" vertical="center"/>
      <protection locked="0"/>
    </xf>
    <xf numFmtId="177" fontId="0" fillId="4" borderId="12" xfId="0" applyNumberFormat="1" applyFill="1" applyBorder="1" applyAlignment="1" applyProtection="1">
      <alignment horizontal="left" vertical="center"/>
      <protection locked="0"/>
    </xf>
    <xf numFmtId="0" fontId="0" fillId="4" borderId="12" xfId="0" applyFill="1" applyBorder="1" applyAlignment="1" applyProtection="1">
      <alignment horizontal="left" vertical="center"/>
      <protection locked="0"/>
    </xf>
    <xf numFmtId="0" fontId="0" fillId="4" borderId="12" xfId="0" applyFill="1" applyBorder="1" applyProtection="1">
      <alignment vertical="center"/>
      <protection locked="0"/>
    </xf>
    <xf numFmtId="176" fontId="0" fillId="4" borderId="12" xfId="0" applyNumberFormat="1" applyFill="1" applyBorder="1" applyProtection="1">
      <alignment vertical="center"/>
      <protection locked="0"/>
    </xf>
    <xf numFmtId="176" fontId="0" fillId="4" borderId="6" xfId="0" applyNumberFormat="1" applyFill="1" applyBorder="1" applyProtection="1">
      <alignment vertical="center"/>
      <protection locked="0"/>
    </xf>
    <xf numFmtId="0" fontId="0" fillId="4" borderId="27" xfId="0" applyFill="1" applyBorder="1" applyAlignment="1" applyProtection="1">
      <alignment vertical="center" shrinkToFit="1"/>
      <protection locked="0"/>
    </xf>
    <xf numFmtId="0" fontId="0" fillId="4" borderId="7" xfId="0" applyFill="1" applyBorder="1" applyAlignment="1" applyProtection="1">
      <alignment vertical="center" shrinkToFit="1"/>
      <protection locked="0"/>
    </xf>
    <xf numFmtId="0" fontId="16" fillId="4" borderId="28" xfId="0" applyFont="1" applyFill="1" applyBorder="1" applyProtection="1">
      <alignment vertical="center"/>
      <protection locked="0"/>
    </xf>
    <xf numFmtId="0" fontId="16" fillId="4" borderId="11" xfId="0" applyFont="1" applyFill="1" applyBorder="1" applyProtection="1">
      <alignment vertical="center"/>
      <protection locked="0"/>
    </xf>
    <xf numFmtId="180" fontId="0" fillId="4" borderId="31" xfId="1" applyNumberFormat="1" applyFont="1" applyFill="1" applyBorder="1" applyProtection="1">
      <alignment vertical="center"/>
      <protection locked="0"/>
    </xf>
    <xf numFmtId="180" fontId="0" fillId="4" borderId="35" xfId="1" applyNumberFormat="1" applyFont="1" applyFill="1" applyBorder="1" applyProtection="1">
      <alignment vertical="center"/>
      <protection locked="0"/>
    </xf>
    <xf numFmtId="180" fontId="0" fillId="4" borderId="28" xfId="1" applyNumberFormat="1" applyFont="1" applyFill="1" applyBorder="1" applyAlignment="1" applyProtection="1">
      <alignment horizontal="right" vertical="center"/>
      <protection locked="0"/>
    </xf>
    <xf numFmtId="180" fontId="0" fillId="4" borderId="11" xfId="1" applyNumberFormat="1" applyFont="1" applyFill="1" applyBorder="1" applyAlignment="1" applyProtection="1">
      <alignment horizontal="right" vertical="center"/>
      <protection locked="0"/>
    </xf>
    <xf numFmtId="180" fontId="0" fillId="4" borderId="36" xfId="0" applyNumberFormat="1" applyFill="1" applyBorder="1" applyProtection="1">
      <alignment vertical="center"/>
      <protection locked="0"/>
    </xf>
    <xf numFmtId="180" fontId="0" fillId="4" borderId="37" xfId="0" applyNumberFormat="1" applyFill="1" applyBorder="1" applyProtection="1">
      <alignment vertical="center"/>
      <protection locked="0"/>
    </xf>
    <xf numFmtId="180" fontId="0" fillId="4" borderId="29" xfId="1" applyNumberFormat="1" applyFont="1" applyFill="1" applyBorder="1" applyAlignment="1" applyProtection="1">
      <alignment horizontal="right" vertical="center"/>
      <protection locked="0"/>
    </xf>
    <xf numFmtId="180" fontId="0" fillId="4" borderId="13" xfId="1" applyNumberFormat="1" applyFont="1" applyFill="1" applyBorder="1" applyAlignment="1" applyProtection="1">
      <alignment horizontal="right" vertical="center"/>
      <protection locked="0"/>
    </xf>
    <xf numFmtId="180" fontId="0" fillId="4" borderId="34" xfId="1" applyNumberFormat="1" applyFont="1" applyFill="1" applyBorder="1" applyAlignment="1" applyProtection="1">
      <alignment horizontal="right" vertical="center"/>
      <protection locked="0"/>
    </xf>
    <xf numFmtId="180" fontId="0" fillId="4" borderId="12" xfId="0" applyNumberFormat="1" applyFill="1" applyBorder="1" applyProtection="1">
      <alignment vertical="center"/>
      <protection locked="0"/>
    </xf>
    <xf numFmtId="182" fontId="0" fillId="4" borderId="12" xfId="0" applyNumberFormat="1" applyFill="1" applyBorder="1" applyProtection="1">
      <alignment vertical="center"/>
      <protection locked="0"/>
    </xf>
    <xf numFmtId="180" fontId="0" fillId="4" borderId="6" xfId="0" applyNumberFormat="1" applyFill="1" applyBorder="1" applyProtection="1">
      <alignment vertical="center"/>
      <protection locked="0"/>
    </xf>
    <xf numFmtId="0" fontId="0" fillId="4" borderId="28" xfId="1" applyNumberFormat="1" applyFont="1" applyFill="1" applyBorder="1" applyAlignment="1" applyProtection="1">
      <alignment vertical="center"/>
      <protection locked="0"/>
    </xf>
    <xf numFmtId="182" fontId="0" fillId="4" borderId="33" xfId="1" applyNumberFormat="1" applyFont="1" applyFill="1" applyBorder="1" applyAlignment="1" applyProtection="1">
      <alignment vertical="center"/>
      <protection locked="0"/>
    </xf>
    <xf numFmtId="0" fontId="0" fillId="4" borderId="29" xfId="1" applyNumberFormat="1" applyFont="1" applyFill="1" applyBorder="1" applyAlignment="1" applyProtection="1">
      <alignment vertical="center"/>
      <protection locked="0"/>
    </xf>
    <xf numFmtId="182" fontId="0" fillId="4" borderId="30" xfId="1" applyNumberFormat="1" applyFont="1" applyFill="1" applyBorder="1" applyAlignment="1" applyProtection="1">
      <alignment vertical="center"/>
      <protection locked="0"/>
    </xf>
    <xf numFmtId="0" fontId="0" fillId="4" borderId="31" xfId="1" applyNumberFormat="1" applyFont="1" applyFill="1" applyBorder="1" applyAlignment="1" applyProtection="1">
      <alignment vertical="center"/>
      <protection locked="0"/>
    </xf>
    <xf numFmtId="182" fontId="0" fillId="4" borderId="34" xfId="1" applyNumberFormat="1" applyFont="1" applyFill="1" applyBorder="1" applyAlignment="1" applyProtection="1">
      <alignment vertical="center"/>
      <protection locked="0"/>
    </xf>
    <xf numFmtId="0" fontId="0" fillId="4" borderId="33" xfId="1" applyNumberFormat="1" applyFont="1" applyFill="1" applyBorder="1" applyAlignment="1" applyProtection="1">
      <alignment vertical="center"/>
      <protection locked="0"/>
    </xf>
    <xf numFmtId="0" fontId="0" fillId="4" borderId="30" xfId="1" applyNumberFormat="1" applyFont="1" applyFill="1" applyBorder="1" applyAlignment="1" applyProtection="1">
      <alignment vertical="center"/>
      <protection locked="0"/>
    </xf>
    <xf numFmtId="0" fontId="0" fillId="4" borderId="34" xfId="1" applyNumberFormat="1" applyFont="1" applyFill="1" applyBorder="1" applyAlignment="1" applyProtection="1">
      <alignment vertical="center"/>
      <protection locked="0"/>
    </xf>
    <xf numFmtId="180" fontId="0" fillId="4" borderId="10" xfId="1" applyNumberFormat="1" applyFont="1" applyFill="1" applyBorder="1" applyAlignment="1" applyProtection="1">
      <alignment vertical="center"/>
      <protection locked="0"/>
    </xf>
    <xf numFmtId="180" fontId="0" fillId="4" borderId="12" xfId="1" applyNumberFormat="1" applyFont="1" applyFill="1" applyBorder="1" applyAlignment="1" applyProtection="1">
      <alignment vertical="center"/>
      <protection locked="0"/>
    </xf>
    <xf numFmtId="0" fontId="16" fillId="4" borderId="31" xfId="1" applyNumberFormat="1" applyFont="1" applyFill="1" applyBorder="1" applyAlignment="1" applyProtection="1">
      <alignment vertical="center"/>
      <protection locked="0"/>
    </xf>
    <xf numFmtId="184" fontId="16" fillId="4" borderId="7" xfId="1" applyNumberFormat="1" applyFont="1" applyFill="1" applyBorder="1" applyAlignment="1" applyProtection="1">
      <alignment vertical="center"/>
      <protection locked="0"/>
    </xf>
    <xf numFmtId="0" fontId="0" fillId="4" borderId="10" xfId="0" applyFill="1" applyBorder="1" applyProtection="1">
      <alignment vertical="center"/>
      <protection locked="0"/>
    </xf>
    <xf numFmtId="0" fontId="0" fillId="4" borderId="12" xfId="1" applyNumberFormat="1" applyFont="1" applyFill="1" applyBorder="1" applyAlignment="1" applyProtection="1">
      <alignment vertical="center"/>
      <protection locked="0"/>
    </xf>
    <xf numFmtId="176" fontId="0" fillId="4" borderId="14" xfId="1" applyNumberFormat="1" applyFont="1" applyFill="1" applyBorder="1" applyAlignment="1" applyProtection="1">
      <alignment vertical="center"/>
      <protection locked="0"/>
    </xf>
    <xf numFmtId="180" fontId="0" fillId="4" borderId="14" xfId="1" applyNumberFormat="1" applyFont="1" applyFill="1" applyBorder="1" applyAlignment="1" applyProtection="1">
      <alignment vertical="center"/>
      <protection locked="0"/>
    </xf>
    <xf numFmtId="0" fontId="17" fillId="4" borderId="10" xfId="0" applyFont="1" applyFill="1" applyBorder="1" applyProtection="1">
      <alignment vertical="center"/>
      <protection locked="0"/>
    </xf>
    <xf numFmtId="0" fontId="17" fillId="4" borderId="12" xfId="0" applyFont="1" applyFill="1" applyBorder="1" applyProtection="1">
      <alignment vertical="center"/>
      <protection locked="0"/>
    </xf>
    <xf numFmtId="176" fontId="17" fillId="4" borderId="14" xfId="1" applyNumberFormat="1" applyFont="1" applyFill="1" applyBorder="1" applyAlignment="1" applyProtection="1">
      <alignment vertical="center"/>
      <protection locked="0"/>
    </xf>
    <xf numFmtId="180" fontId="0" fillId="4" borderId="10" xfId="1" applyNumberFormat="1" applyFont="1" applyFill="1" applyBorder="1" applyAlignment="1" applyProtection="1">
      <alignment horizontal="right" vertical="center"/>
      <protection locked="0"/>
    </xf>
    <xf numFmtId="180" fontId="0" fillId="4" borderId="12" xfId="1" applyNumberFormat="1" applyFont="1" applyFill="1" applyBorder="1" applyAlignment="1" applyProtection="1">
      <alignment horizontal="right" vertical="center"/>
      <protection locked="0"/>
    </xf>
    <xf numFmtId="180" fontId="0" fillId="4" borderId="14" xfId="1" applyNumberFormat="1" applyFont="1" applyFill="1" applyBorder="1" applyAlignment="1" applyProtection="1">
      <alignment horizontal="right" vertical="center"/>
      <protection locked="0"/>
    </xf>
    <xf numFmtId="176" fontId="0" fillId="4" borderId="14" xfId="1" applyNumberFormat="1" applyFont="1" applyFill="1" applyBorder="1" applyAlignment="1" applyProtection="1">
      <alignment horizontal="left" vertical="center"/>
      <protection locked="0"/>
    </xf>
    <xf numFmtId="0" fontId="13" fillId="2" borderId="45" xfId="0" applyFont="1" applyFill="1" applyBorder="1" applyAlignment="1">
      <alignment horizontal="center" vertical="center"/>
    </xf>
    <xf numFmtId="10" fontId="0" fillId="0" borderId="0" xfId="5" applyNumberFormat="1" applyFont="1">
      <alignment vertical="center"/>
    </xf>
    <xf numFmtId="0" fontId="0" fillId="0" borderId="8" xfId="0" applyBorder="1" applyAlignment="1">
      <alignment vertical="center" shrinkToFit="1"/>
    </xf>
    <xf numFmtId="10" fontId="0" fillId="0" borderId="7" xfId="5" applyNumberFormat="1" applyFont="1" applyBorder="1">
      <alignment vertical="center"/>
    </xf>
    <xf numFmtId="0" fontId="0" fillId="0" borderId="1" xfId="0" applyBorder="1" applyAlignment="1">
      <alignment vertical="center" shrinkToFit="1"/>
    </xf>
    <xf numFmtId="38" fontId="0" fillId="0" borderId="20" xfId="1" applyFont="1" applyBorder="1">
      <alignment vertical="center"/>
    </xf>
    <xf numFmtId="10" fontId="0" fillId="0" borderId="1" xfId="5" applyNumberFormat="1" applyFont="1" applyBorder="1" applyAlignment="1">
      <alignment horizontal="center" vertical="center" wrapText="1"/>
    </xf>
    <xf numFmtId="10" fontId="0" fillId="0" borderId="1" xfId="5" applyNumberFormat="1" applyFont="1" applyBorder="1">
      <alignment vertical="center"/>
    </xf>
    <xf numFmtId="38" fontId="0" fillId="0" borderId="7" xfId="1" applyFont="1" applyBorder="1">
      <alignment vertical="center"/>
    </xf>
    <xf numFmtId="10" fontId="0" fillId="0" borderId="7" xfId="5" applyNumberFormat="1" applyFont="1" applyBorder="1" applyAlignment="1">
      <alignment horizontal="center" vertical="center" wrapText="1"/>
    </xf>
    <xf numFmtId="38" fontId="0" fillId="0" borderId="6" xfId="1" applyFont="1" applyBorder="1">
      <alignment vertical="center"/>
    </xf>
    <xf numFmtId="38" fontId="0" fillId="0" borderId="1" xfId="1" applyFont="1" applyBorder="1">
      <alignment vertical="center"/>
    </xf>
    <xf numFmtId="0" fontId="0" fillId="0" borderId="0" xfId="0" applyAlignment="1">
      <alignment vertical="center" shrinkToFit="1"/>
    </xf>
    <xf numFmtId="38" fontId="0" fillId="0" borderId="15" xfId="1" applyFont="1" applyBorder="1">
      <alignment vertical="center"/>
    </xf>
    <xf numFmtId="38" fontId="0" fillId="0" borderId="21" xfId="1" applyFont="1" applyBorder="1">
      <alignment vertical="center"/>
    </xf>
    <xf numFmtId="38" fontId="0" fillId="0" borderId="22" xfId="1" applyFont="1" applyBorder="1">
      <alignment vertical="center"/>
    </xf>
    <xf numFmtId="185" fontId="0" fillId="0" borderId="7" xfId="5" applyNumberFormat="1" applyFont="1" applyBorder="1">
      <alignment vertical="center"/>
    </xf>
    <xf numFmtId="0" fontId="0" fillId="0" borderId="8" xfId="0" applyBorder="1" applyAlignment="1">
      <alignment vertical="center" wrapText="1" shrinkToFit="1"/>
    </xf>
    <xf numFmtId="38" fontId="0" fillId="0" borderId="7" xfId="1" applyFont="1" applyFill="1" applyBorder="1">
      <alignment vertical="center"/>
    </xf>
    <xf numFmtId="0" fontId="14" fillId="0" borderId="8" xfId="0" applyFont="1" applyBorder="1" applyAlignment="1">
      <alignment vertical="center" wrapText="1" shrinkToFit="1"/>
    </xf>
    <xf numFmtId="10" fontId="1" fillId="0" borderId="7" xfId="1" applyNumberFormat="1" applyFont="1" applyBorder="1" applyAlignment="1">
      <alignment vertical="center" wrapText="1"/>
    </xf>
    <xf numFmtId="0" fontId="31" fillId="0" borderId="8" xfId="0" applyFont="1" applyBorder="1" applyAlignment="1">
      <alignment vertical="center" wrapText="1" shrinkToFit="1"/>
    </xf>
    <xf numFmtId="10" fontId="30" fillId="0" borderId="7" xfId="5" applyNumberFormat="1" applyFont="1" applyBorder="1" applyAlignment="1">
      <alignment horizontal="center" vertical="center" wrapText="1"/>
    </xf>
    <xf numFmtId="0" fontId="30" fillId="0" borderId="15" xfId="0" applyFont="1" applyBorder="1" applyAlignment="1">
      <alignment vertical="center" wrapText="1" shrinkToFit="1"/>
    </xf>
    <xf numFmtId="0" fontId="30" fillId="0" borderId="16" xfId="0" applyFont="1" applyBorder="1" applyAlignment="1">
      <alignment vertical="center" wrapText="1" shrinkToFit="1"/>
    </xf>
    <xf numFmtId="0" fontId="32" fillId="4" borderId="22" xfId="0" applyFont="1" applyFill="1" applyBorder="1" applyAlignment="1">
      <alignment vertical="center" wrapText="1" shrinkToFit="1"/>
    </xf>
    <xf numFmtId="38" fontId="13" fillId="4" borderId="22" xfId="1" applyFont="1" applyFill="1" applyBorder="1">
      <alignment vertical="center"/>
    </xf>
    <xf numFmtId="38" fontId="33" fillId="0" borderId="0" xfId="1" applyFont="1" applyAlignment="1">
      <alignment vertical="top"/>
    </xf>
    <xf numFmtId="38" fontId="15" fillId="0" borderId="0" xfId="1" applyFont="1">
      <alignment vertical="center"/>
    </xf>
    <xf numFmtId="10" fontId="33" fillId="0" borderId="0" xfId="5" applyNumberFormat="1" applyFont="1" applyAlignment="1">
      <alignment vertical="top" wrapText="1"/>
    </xf>
    <xf numFmtId="0" fontId="34" fillId="0" borderId="0" xfId="0" applyFont="1" applyAlignment="1">
      <alignment vertical="top"/>
    </xf>
    <xf numFmtId="0" fontId="0" fillId="0" borderId="16" xfId="0" applyBorder="1" applyAlignment="1">
      <alignment vertical="center" shrinkToFit="1"/>
    </xf>
    <xf numFmtId="10" fontId="0" fillId="0" borderId="46" xfId="5" applyNumberFormat="1" applyFont="1" applyBorder="1">
      <alignment vertical="center"/>
    </xf>
    <xf numFmtId="38" fontId="0" fillId="4" borderId="47" xfId="1" applyFont="1" applyFill="1" applyBorder="1" applyProtection="1">
      <alignment vertical="center"/>
      <protection locked="0"/>
    </xf>
    <xf numFmtId="38" fontId="0" fillId="0" borderId="48" xfId="1" applyFont="1" applyBorder="1">
      <alignment vertical="center"/>
    </xf>
    <xf numFmtId="38" fontId="0" fillId="4" borderId="49" xfId="1" applyFont="1" applyFill="1" applyBorder="1" applyProtection="1">
      <alignment vertical="center"/>
      <protection locked="0"/>
    </xf>
    <xf numFmtId="0" fontId="0" fillId="0" borderId="15" xfId="0" applyBorder="1" applyAlignment="1">
      <alignment vertical="center" wrapText="1" shrinkToFit="1"/>
    </xf>
    <xf numFmtId="0" fontId="0" fillId="0" borderId="0" xfId="0" applyAlignment="1">
      <alignment vertical="center" wrapText="1" shrinkToFit="1"/>
    </xf>
    <xf numFmtId="0" fontId="13" fillId="4" borderId="22" xfId="0" applyFont="1" applyFill="1" applyBorder="1" applyAlignment="1">
      <alignment vertical="center" wrapText="1" shrinkToFit="1"/>
    </xf>
    <xf numFmtId="0" fontId="14" fillId="0" borderId="0" xfId="0" applyFont="1" applyAlignment="1">
      <alignment vertical="center" wrapText="1"/>
    </xf>
    <xf numFmtId="0" fontId="14" fillId="0" borderId="16" xfId="0" applyFont="1" applyBorder="1" applyAlignment="1">
      <alignment vertical="center" wrapText="1"/>
    </xf>
    <xf numFmtId="0" fontId="0" fillId="0" borderId="16" xfId="0" applyBorder="1" applyAlignment="1">
      <alignment vertical="center" wrapText="1" shrinkToFit="1"/>
    </xf>
    <xf numFmtId="38" fontId="13" fillId="0" borderId="16" xfId="1" applyFont="1" applyFill="1" applyBorder="1">
      <alignment vertical="center"/>
    </xf>
    <xf numFmtId="0" fontId="30" fillId="0" borderId="22" xfId="0" applyFont="1" applyBorder="1" applyAlignment="1">
      <alignment vertical="center" wrapText="1" shrinkToFit="1"/>
    </xf>
    <xf numFmtId="38" fontId="13" fillId="4" borderId="15" xfId="1" applyFont="1" applyFill="1" applyBorder="1">
      <alignment vertical="center"/>
    </xf>
    <xf numFmtId="0" fontId="13" fillId="4" borderId="15" xfId="0" applyFont="1" applyFill="1" applyBorder="1" applyAlignment="1">
      <alignment vertical="center" wrapText="1" shrinkToFit="1"/>
    </xf>
    <xf numFmtId="38" fontId="0" fillId="0" borderId="0" xfId="1" applyFont="1" applyFill="1" applyBorder="1">
      <alignment vertical="center"/>
    </xf>
    <xf numFmtId="0" fontId="32" fillId="0" borderId="0" xfId="0" applyFont="1" applyAlignment="1">
      <alignment vertical="center" wrapText="1" shrinkToFit="1"/>
    </xf>
    <xf numFmtId="38" fontId="13" fillId="0" borderId="0" xfId="1" applyFont="1" applyFill="1" applyBorder="1">
      <alignment vertical="center"/>
    </xf>
    <xf numFmtId="10" fontId="0" fillId="0" borderId="0" xfId="5" applyNumberFormat="1" applyFont="1" applyFill="1">
      <alignment vertical="center"/>
    </xf>
    <xf numFmtId="38" fontId="33" fillId="0" borderId="0" xfId="1" applyFont="1" applyFill="1" applyAlignment="1">
      <alignment vertical="top"/>
    </xf>
    <xf numFmtId="38" fontId="15" fillId="0" borderId="0" xfId="1" applyFont="1" applyFill="1">
      <alignment vertical="center"/>
    </xf>
    <xf numFmtId="0" fontId="16" fillId="5" borderId="2" xfId="0" applyFont="1" applyFill="1" applyBorder="1" applyAlignment="1">
      <alignment vertical="center" wrapText="1"/>
    </xf>
    <xf numFmtId="0" fontId="16" fillId="5" borderId="43" xfId="0" applyFont="1" applyFill="1" applyBorder="1" applyAlignment="1">
      <alignment vertical="center" wrapText="1"/>
    </xf>
    <xf numFmtId="0" fontId="16" fillId="5" borderId="4" xfId="0" applyFont="1" applyFill="1" applyBorder="1" applyAlignment="1">
      <alignment vertical="center" wrapText="1"/>
    </xf>
    <xf numFmtId="0" fontId="16" fillId="5" borderId="44" xfId="0" applyFont="1" applyFill="1" applyBorder="1" applyAlignment="1">
      <alignment vertical="center" wrapText="1"/>
    </xf>
    <xf numFmtId="0" fontId="13" fillId="2" borderId="51" xfId="0" applyFont="1" applyFill="1" applyBorder="1" applyAlignment="1">
      <alignment horizontal="center" vertical="center"/>
    </xf>
    <xf numFmtId="0" fontId="13" fillId="2" borderId="52" xfId="0" applyFont="1" applyFill="1" applyBorder="1" applyAlignment="1">
      <alignment horizontal="center" vertical="center"/>
    </xf>
    <xf numFmtId="0" fontId="13" fillId="2" borderId="53" xfId="0" applyFont="1" applyFill="1" applyBorder="1" applyAlignment="1">
      <alignment horizontal="center" vertical="center"/>
    </xf>
    <xf numFmtId="0" fontId="13" fillId="2" borderId="45" xfId="0" applyFont="1" applyFill="1" applyBorder="1" applyAlignment="1">
      <alignment horizontal="center" vertical="center"/>
    </xf>
    <xf numFmtId="0" fontId="16" fillId="4" borderId="2" xfId="0" applyFont="1" applyFill="1" applyBorder="1" applyAlignment="1" applyProtection="1">
      <alignment vertical="center" wrapText="1"/>
      <protection locked="0"/>
    </xf>
    <xf numFmtId="0" fontId="16" fillId="4" borderId="43" xfId="0" applyFont="1" applyFill="1" applyBorder="1" applyAlignment="1" applyProtection="1">
      <alignment vertical="center" wrapText="1"/>
      <protection locked="0"/>
    </xf>
    <xf numFmtId="0" fontId="16" fillId="4" borderId="4" xfId="0" applyFont="1" applyFill="1" applyBorder="1" applyAlignment="1" applyProtection="1">
      <alignment vertical="center" wrapText="1"/>
      <protection locked="0"/>
    </xf>
    <xf numFmtId="0" fontId="16" fillId="4" borderId="44" xfId="0" applyFont="1" applyFill="1" applyBorder="1" applyAlignment="1" applyProtection="1">
      <alignment vertical="center" wrapText="1"/>
      <protection locked="0"/>
    </xf>
    <xf numFmtId="0" fontId="15" fillId="0" borderId="0" xfId="0" applyFont="1" applyAlignment="1">
      <alignment horizontal="left" vertical="center" wrapText="1"/>
    </xf>
    <xf numFmtId="0" fontId="5" fillId="2" borderId="9" xfId="0" applyFont="1" applyFill="1" applyBorder="1" applyAlignment="1">
      <alignment horizontal="center" vertical="center" wrapText="1"/>
    </xf>
    <xf numFmtId="0" fontId="5" fillId="2" borderId="1" xfId="0" applyFont="1" applyFill="1" applyBorder="1" applyAlignment="1">
      <alignment horizontal="center" vertical="center"/>
    </xf>
    <xf numFmtId="0" fontId="5" fillId="3" borderId="1" xfId="0" applyFont="1" applyFill="1" applyBorder="1" applyAlignment="1">
      <alignment horizontal="center" vertical="center"/>
    </xf>
    <xf numFmtId="0" fontId="5" fillId="4" borderId="1" xfId="0" applyFont="1" applyFill="1" applyBorder="1" applyAlignment="1" applyProtection="1">
      <alignment horizontal="center" vertical="center" shrinkToFit="1"/>
      <protection locked="0"/>
    </xf>
    <xf numFmtId="0" fontId="5" fillId="2" borderId="7" xfId="0" applyFont="1" applyFill="1" applyBorder="1" applyAlignment="1">
      <alignment horizontal="center" vertical="center"/>
    </xf>
    <xf numFmtId="0" fontId="5" fillId="0" borderId="8" xfId="0" applyFont="1" applyBorder="1" applyAlignment="1">
      <alignment horizontal="center" vertical="center" shrinkToFit="1"/>
    </xf>
    <xf numFmtId="0" fontId="0" fillId="0" borderId="23" xfId="0" applyBorder="1" applyAlignment="1">
      <alignment horizontal="center" vertical="center" shrinkToFit="1"/>
    </xf>
    <xf numFmtId="0" fontId="0" fillId="0" borderId="7" xfId="0" applyBorder="1" applyAlignment="1">
      <alignment horizontal="center" vertical="center" shrinkToFit="1"/>
    </xf>
    <xf numFmtId="0" fontId="18" fillId="0" borderId="0" xfId="0" applyFont="1" applyAlignment="1">
      <alignment horizontal="center" vertical="center"/>
    </xf>
    <xf numFmtId="0" fontId="19" fillId="0" borderId="0" xfId="0" applyFont="1" applyAlignment="1">
      <alignment horizontal="center" vertical="center"/>
    </xf>
    <xf numFmtId="0" fontId="5" fillId="0" borderId="5" xfId="0" applyFont="1" applyBorder="1" applyAlignment="1">
      <alignment horizontal="center" vertical="center"/>
    </xf>
    <xf numFmtId="0" fontId="21" fillId="0" borderId="0" xfId="0" applyFont="1" applyAlignment="1">
      <alignment vertical="center" wrapText="1"/>
    </xf>
    <xf numFmtId="0" fontId="0" fillId="0" borderId="0" xfId="0" applyAlignment="1">
      <alignment vertical="center" wrapText="1"/>
    </xf>
    <xf numFmtId="0" fontId="5" fillId="2" borderId="8" xfId="0" applyFont="1" applyFill="1" applyBorder="1" applyAlignment="1">
      <alignment horizontal="center" vertical="center" shrinkToFit="1"/>
    </xf>
    <xf numFmtId="0" fontId="5" fillId="2" borderId="23" xfId="0" applyFont="1" applyFill="1" applyBorder="1" applyAlignment="1">
      <alignment horizontal="center" vertical="center" shrinkToFit="1"/>
    </xf>
    <xf numFmtId="0" fontId="10" fillId="0" borderId="23" xfId="0" applyFont="1" applyBorder="1" applyAlignment="1">
      <alignment horizontal="center" vertical="center" shrinkToFit="1"/>
    </xf>
    <xf numFmtId="0" fontId="10" fillId="0" borderId="7" xfId="0" applyFont="1" applyBorder="1" applyAlignment="1">
      <alignment horizontal="center" vertical="center" shrinkToFit="1"/>
    </xf>
    <xf numFmtId="180" fontId="10" fillId="0" borderId="1" xfId="0" applyNumberFormat="1" applyFont="1" applyBorder="1" applyAlignment="1">
      <alignment horizontal="center" vertical="center" shrinkToFit="1"/>
    </xf>
    <xf numFmtId="0" fontId="10" fillId="0" borderId="1" xfId="0" applyFont="1" applyBorder="1" applyAlignment="1">
      <alignment horizontal="center" vertical="center"/>
    </xf>
    <xf numFmtId="0" fontId="5" fillId="2" borderId="9" xfId="0" applyFont="1" applyFill="1" applyBorder="1" applyAlignment="1">
      <alignment horizontal="center" vertical="center" shrinkToFit="1"/>
    </xf>
    <xf numFmtId="0" fontId="5" fillId="2" borderId="1" xfId="0" applyFont="1" applyFill="1" applyBorder="1" applyAlignment="1">
      <alignment horizontal="center" vertical="center" shrinkToFit="1"/>
    </xf>
    <xf numFmtId="0" fontId="5" fillId="3" borderId="1" xfId="0" applyFont="1" applyFill="1" applyBorder="1" applyAlignment="1">
      <alignment horizontal="center" vertical="center" shrinkToFit="1"/>
    </xf>
    <xf numFmtId="0" fontId="21" fillId="0" borderId="3" xfId="0" applyFont="1" applyBorder="1" applyAlignment="1">
      <alignment vertical="center" wrapText="1"/>
    </xf>
    <xf numFmtId="0" fontId="15" fillId="0" borderId="3" xfId="0" applyFont="1" applyBorder="1" applyAlignment="1">
      <alignment vertical="center" wrapText="1"/>
    </xf>
    <xf numFmtId="0" fontId="5" fillId="2" borderId="9" xfId="0" applyFont="1" applyFill="1" applyBorder="1" applyAlignment="1">
      <alignment horizontal="center" vertical="center"/>
    </xf>
    <xf numFmtId="180" fontId="5" fillId="0" borderId="1" xfId="0" applyNumberFormat="1" applyFont="1" applyBorder="1" applyAlignment="1">
      <alignment horizontal="center" vertical="center"/>
    </xf>
    <xf numFmtId="0" fontId="8" fillId="2" borderId="9" xfId="0" applyFont="1" applyFill="1" applyBorder="1" applyAlignment="1">
      <alignment horizontal="center" vertical="center" wrapText="1"/>
    </xf>
    <xf numFmtId="0" fontId="8" fillId="2" borderId="1" xfId="0" applyFont="1" applyFill="1" applyBorder="1" applyAlignment="1">
      <alignment horizontal="center" vertical="center"/>
    </xf>
    <xf numFmtId="0" fontId="8" fillId="3" borderId="1" xfId="0" applyFont="1" applyFill="1" applyBorder="1" applyAlignment="1">
      <alignment horizontal="center" vertical="center"/>
    </xf>
    <xf numFmtId="180" fontId="5" fillId="4" borderId="1" xfId="0" applyNumberFormat="1" applyFont="1" applyFill="1" applyBorder="1" applyAlignment="1" applyProtection="1">
      <alignment horizontal="center" vertical="center"/>
      <protection locked="0"/>
    </xf>
    <xf numFmtId="0" fontId="8" fillId="2" borderId="7" xfId="0" applyFont="1" applyFill="1" applyBorder="1" applyAlignment="1">
      <alignment horizontal="center" vertical="center" wrapText="1"/>
    </xf>
    <xf numFmtId="0" fontId="5" fillId="4" borderId="8" xfId="0" applyFont="1" applyFill="1" applyBorder="1" applyAlignment="1" applyProtection="1">
      <alignment horizontal="center" vertical="center"/>
      <protection locked="0"/>
    </xf>
    <xf numFmtId="0" fontId="5" fillId="4" borderId="23" xfId="0" applyFont="1" applyFill="1" applyBorder="1" applyAlignment="1" applyProtection="1">
      <alignment horizontal="center" vertical="center"/>
      <protection locked="0"/>
    </xf>
    <xf numFmtId="0" fontId="0" fillId="4" borderId="23" xfId="0" applyFill="1" applyBorder="1" applyAlignment="1" applyProtection="1">
      <alignment horizontal="center" vertical="center"/>
      <protection locked="0"/>
    </xf>
    <xf numFmtId="0" fontId="0" fillId="4" borderId="7" xfId="0" applyFill="1" applyBorder="1" applyAlignment="1" applyProtection="1">
      <alignment horizontal="center" vertical="center"/>
      <protection locked="0"/>
    </xf>
    <xf numFmtId="0" fontId="5" fillId="4" borderId="1" xfId="0" applyFont="1" applyFill="1" applyBorder="1" applyAlignment="1" applyProtection="1">
      <alignment horizontal="center" vertical="center"/>
      <protection locked="0"/>
    </xf>
    <xf numFmtId="0" fontId="5" fillId="2" borderId="1" xfId="0" applyFont="1" applyFill="1" applyBorder="1" applyAlignment="1">
      <alignment horizontal="center" vertical="center" wrapText="1" shrinkToFit="1"/>
    </xf>
    <xf numFmtId="176" fontId="5" fillId="4" borderId="1" xfId="0" applyNumberFormat="1" applyFont="1" applyFill="1" applyBorder="1" applyAlignment="1" applyProtection="1">
      <alignment horizontal="center" vertical="center"/>
      <protection locked="0"/>
    </xf>
    <xf numFmtId="0" fontId="5" fillId="0" borderId="23" xfId="0" applyFont="1" applyBorder="1" applyAlignment="1">
      <alignment horizontal="center" vertical="center" shrinkToFit="1"/>
    </xf>
    <xf numFmtId="0" fontId="10" fillId="0" borderId="3" xfId="0" applyFont="1" applyBorder="1" applyAlignment="1">
      <alignment horizontal="center" vertical="center" shrinkToFit="1"/>
    </xf>
    <xf numFmtId="0" fontId="5" fillId="0" borderId="1" xfId="0" applyFont="1" applyBorder="1" applyAlignment="1">
      <alignment horizontal="center" vertical="center"/>
    </xf>
    <xf numFmtId="176" fontId="5" fillId="0" borderId="23" xfId="0" applyNumberFormat="1" applyFont="1" applyBorder="1" applyAlignment="1">
      <alignment horizontal="center" vertical="center" shrinkToFit="1"/>
    </xf>
    <xf numFmtId="0" fontId="5" fillId="2" borderId="1" xfId="0" applyFont="1" applyFill="1" applyBorder="1" applyAlignment="1">
      <alignment horizontal="center" vertical="center" wrapText="1"/>
    </xf>
    <xf numFmtId="0" fontId="0" fillId="0" borderId="1" xfId="0" applyBorder="1" applyAlignment="1">
      <alignment horizontal="center" vertical="center"/>
    </xf>
    <xf numFmtId="180" fontId="10" fillId="4" borderId="1" xfId="0" applyNumberFormat="1" applyFont="1" applyFill="1" applyBorder="1" applyAlignment="1" applyProtection="1">
      <alignment horizontal="center" vertical="center" shrinkToFit="1"/>
      <protection locked="0"/>
    </xf>
    <xf numFmtId="0" fontId="0" fillId="4" borderId="1" xfId="0" applyFill="1" applyBorder="1" applyProtection="1">
      <alignment vertical="center"/>
      <protection locked="0"/>
    </xf>
    <xf numFmtId="0" fontId="0" fillId="0" borderId="1" xfId="0" applyBorder="1">
      <alignment vertical="center"/>
    </xf>
    <xf numFmtId="0" fontId="0" fillId="0" borderId="1" xfId="0" applyBorder="1" applyAlignment="1">
      <alignment horizontal="center" vertical="center" shrinkToFit="1"/>
    </xf>
    <xf numFmtId="180" fontId="6" fillId="0" borderId="15" xfId="0" applyNumberFormat="1" applyFont="1" applyBorder="1" applyAlignment="1">
      <alignment horizontal="right" vertical="center"/>
    </xf>
    <xf numFmtId="0" fontId="0" fillId="0" borderId="15" xfId="0" applyBorder="1" applyAlignment="1">
      <alignment horizontal="right" vertical="center"/>
    </xf>
    <xf numFmtId="180" fontId="6" fillId="0" borderId="22" xfId="0" applyNumberFormat="1" applyFont="1" applyBorder="1" applyAlignment="1">
      <alignment horizontal="right" vertical="center"/>
    </xf>
    <xf numFmtId="0" fontId="0" fillId="0" borderId="22" xfId="0" applyBorder="1" applyAlignment="1">
      <alignment horizontal="right" vertical="center"/>
    </xf>
    <xf numFmtId="180" fontId="6" fillId="0" borderId="22" xfId="0" applyNumberFormat="1" applyFont="1" applyBorder="1">
      <alignment vertical="center"/>
    </xf>
    <xf numFmtId="0" fontId="0" fillId="0" borderId="22" xfId="0" applyBorder="1">
      <alignment vertical="center"/>
    </xf>
    <xf numFmtId="183" fontId="10" fillId="4" borderId="8" xfId="0" applyNumberFormat="1" applyFont="1" applyFill="1" applyBorder="1" applyAlignment="1" applyProtection="1">
      <alignment horizontal="center" vertical="center" shrinkToFit="1"/>
      <protection locked="0"/>
    </xf>
    <xf numFmtId="183" fontId="0" fillId="4" borderId="23" xfId="0" applyNumberFormat="1" applyFill="1" applyBorder="1" applyAlignment="1" applyProtection="1">
      <alignment horizontal="center" vertical="center" shrinkToFit="1"/>
      <protection locked="0"/>
    </xf>
    <xf numFmtId="183" fontId="0" fillId="4" borderId="7" xfId="0" applyNumberFormat="1" applyFill="1" applyBorder="1" applyAlignment="1" applyProtection="1">
      <alignment horizontal="center" vertical="center" shrinkToFit="1"/>
      <protection locked="0"/>
    </xf>
    <xf numFmtId="176" fontId="10" fillId="0" borderId="23" xfId="0" applyNumberFormat="1" applyFont="1" applyBorder="1" applyAlignment="1">
      <alignment horizontal="center" vertical="center" shrinkToFit="1"/>
    </xf>
    <xf numFmtId="176" fontId="10" fillId="0" borderId="7" xfId="0" applyNumberFormat="1" applyFont="1" applyBorder="1" applyAlignment="1">
      <alignment horizontal="center" vertical="center" shrinkToFit="1"/>
    </xf>
    <xf numFmtId="0" fontId="5" fillId="2" borderId="8" xfId="0" applyFont="1" applyFill="1" applyBorder="1" applyAlignment="1">
      <alignment horizontal="center" vertical="center" wrapText="1" shrinkToFit="1"/>
    </xf>
    <xf numFmtId="10" fontId="33" fillId="0" borderId="0" xfId="5" applyNumberFormat="1" applyFont="1" applyAlignment="1">
      <alignment vertical="top" wrapText="1"/>
    </xf>
    <xf numFmtId="0" fontId="34" fillId="0" borderId="0" xfId="0" applyFont="1" applyAlignment="1">
      <alignment vertical="top"/>
    </xf>
    <xf numFmtId="0" fontId="0" fillId="0" borderId="8" xfId="0" applyBorder="1" applyAlignment="1">
      <alignment horizontal="center" vertical="center" shrinkToFit="1"/>
    </xf>
    <xf numFmtId="0" fontId="0" fillId="7" borderId="1" xfId="0" applyFill="1" applyBorder="1" applyAlignment="1">
      <alignment horizontal="center" vertical="center" textRotation="255" shrinkToFit="1"/>
    </xf>
    <xf numFmtId="0" fontId="0" fillId="10" borderId="1" xfId="0" applyFill="1" applyBorder="1" applyAlignment="1">
      <alignment horizontal="center" vertical="center" textRotation="255" shrinkToFit="1"/>
    </xf>
    <xf numFmtId="0" fontId="0" fillId="11" borderId="21" xfId="0" applyFill="1" applyBorder="1" applyAlignment="1">
      <alignment horizontal="center" vertical="center" textRotation="255"/>
    </xf>
    <xf numFmtId="0" fontId="0" fillId="11" borderId="20" xfId="0" applyFill="1" applyBorder="1" applyAlignment="1">
      <alignment horizontal="center" vertical="center" textRotation="255"/>
    </xf>
    <xf numFmtId="0" fontId="0" fillId="0" borderId="6" xfId="0" applyBorder="1" applyAlignment="1">
      <alignment horizontal="center" vertical="center" textRotation="255"/>
    </xf>
    <xf numFmtId="0" fontId="0" fillId="7" borderId="21" xfId="0" applyFill="1" applyBorder="1" applyAlignment="1">
      <alignment horizontal="center" vertical="center" textRotation="255" shrinkToFit="1"/>
    </xf>
    <xf numFmtId="0" fontId="0" fillId="0" borderId="20" xfId="0" applyBorder="1" applyAlignment="1">
      <alignment horizontal="center" vertical="center" textRotation="255" shrinkToFit="1"/>
    </xf>
    <xf numFmtId="0" fontId="0" fillId="0" borderId="6" xfId="0" applyBorder="1" applyAlignment="1">
      <alignment horizontal="center" vertical="center" textRotation="255" shrinkToFit="1"/>
    </xf>
    <xf numFmtId="0" fontId="0" fillId="11" borderId="1" xfId="0" applyFill="1" applyBorder="1" applyAlignment="1">
      <alignment horizontal="center" vertical="center" textRotation="255" shrinkToFit="1"/>
    </xf>
    <xf numFmtId="0" fontId="0" fillId="0" borderId="50" xfId="0" applyBorder="1" applyAlignment="1">
      <alignment horizontal="center" vertical="center" shrinkToFit="1"/>
    </xf>
    <xf numFmtId="0" fontId="29" fillId="0" borderId="0" xfId="0" applyFont="1" applyAlignment="1">
      <alignment horizontal="left" vertical="center" wrapText="1"/>
    </xf>
    <xf numFmtId="0" fontId="14" fillId="0" borderId="0" xfId="0" applyFont="1">
      <alignment vertical="center"/>
    </xf>
    <xf numFmtId="0" fontId="0" fillId="0" borderId="0" xfId="0">
      <alignment vertical="center"/>
    </xf>
    <xf numFmtId="0" fontId="0" fillId="0" borderId="0" xfId="0" applyAlignment="1">
      <alignment horizontal="left" vertical="center"/>
    </xf>
    <xf numFmtId="0" fontId="0" fillId="8" borderId="1" xfId="0" applyFill="1" applyBorder="1" applyAlignment="1">
      <alignment horizontal="center" vertical="center" textRotation="255" shrinkToFit="1"/>
    </xf>
    <xf numFmtId="0" fontId="0" fillId="9" borderId="1" xfId="0" applyFill="1" applyBorder="1" applyAlignment="1">
      <alignment horizontal="center" vertical="center" textRotation="255" shrinkToFit="1"/>
    </xf>
    <xf numFmtId="0" fontId="0" fillId="10" borderId="21" xfId="0" applyFill="1" applyBorder="1" applyAlignment="1">
      <alignment horizontal="center" vertical="center" textRotation="255"/>
    </xf>
    <xf numFmtId="0" fontId="0" fillId="10" borderId="20" xfId="0" applyFill="1" applyBorder="1" applyAlignment="1">
      <alignment horizontal="center" vertical="center" textRotation="255"/>
    </xf>
    <xf numFmtId="0" fontId="0" fillId="6" borderId="1" xfId="0" applyFill="1" applyBorder="1" applyAlignment="1">
      <alignment horizontal="center" vertical="center"/>
    </xf>
    <xf numFmtId="0" fontId="0" fillId="6" borderId="1" xfId="0" applyFill="1" applyBorder="1">
      <alignment vertical="center"/>
    </xf>
    <xf numFmtId="0" fontId="0" fillId="6" borderId="7" xfId="0" applyFill="1" applyBorder="1" applyAlignment="1">
      <alignment horizontal="center" vertical="center"/>
    </xf>
    <xf numFmtId="0" fontId="0" fillId="6" borderId="21" xfId="0" applyFill="1" applyBorder="1" applyAlignment="1">
      <alignment horizontal="center" vertical="center" wrapText="1"/>
    </xf>
    <xf numFmtId="0" fontId="0" fillId="0" borderId="20" xfId="0" applyBorder="1" applyAlignment="1">
      <alignment horizontal="center" vertical="center"/>
    </xf>
    <xf numFmtId="0" fontId="0" fillId="0" borderId="6" xfId="0" applyBorder="1" applyAlignment="1">
      <alignment horizontal="center" vertical="center"/>
    </xf>
    <xf numFmtId="0" fontId="12" fillId="0" borderId="0" xfId="0" applyFont="1" applyAlignment="1">
      <alignment horizontal="center" vertical="center"/>
    </xf>
    <xf numFmtId="0" fontId="0" fillId="0" borderId="0" xfId="0" applyAlignment="1">
      <alignment horizontal="center" vertical="center"/>
    </xf>
    <xf numFmtId="0" fontId="27" fillId="0" borderId="21" xfId="0" applyFont="1" applyBorder="1" applyAlignment="1">
      <alignment vertical="center" wrapText="1"/>
    </xf>
    <xf numFmtId="0" fontId="27" fillId="0" borderId="20" xfId="0" applyFont="1" applyBorder="1" applyAlignment="1">
      <alignment vertical="center" wrapText="1"/>
    </xf>
    <xf numFmtId="0" fontId="27" fillId="0" borderId="6" xfId="0" applyFont="1" applyBorder="1" applyAlignment="1">
      <alignment vertical="center" wrapText="1"/>
    </xf>
    <xf numFmtId="177" fontId="0" fillId="0" borderId="8" xfId="0" applyNumberFormat="1" applyBorder="1" applyAlignment="1">
      <alignment vertical="center" shrinkToFit="1"/>
    </xf>
    <xf numFmtId="0" fontId="0" fillId="0" borderId="23" xfId="0" applyBorder="1">
      <alignment vertical="center"/>
    </xf>
    <xf numFmtId="0" fontId="0" fillId="0" borderId="7" xfId="0" applyBorder="1">
      <alignment vertical="center"/>
    </xf>
    <xf numFmtId="0" fontId="0" fillId="0" borderId="8" xfId="0" applyBorder="1">
      <alignment vertical="center"/>
    </xf>
    <xf numFmtId="180" fontId="0" fillId="0" borderId="1" xfId="0" applyNumberFormat="1" applyBorder="1" applyAlignment="1">
      <alignment horizontal="right" vertical="center"/>
    </xf>
    <xf numFmtId="181" fontId="0" fillId="0" borderId="21" xfId="0" applyNumberFormat="1" applyBorder="1">
      <alignment vertical="center"/>
    </xf>
    <xf numFmtId="181" fontId="0" fillId="0" borderId="20" xfId="0" applyNumberFormat="1" applyBorder="1">
      <alignment vertical="center"/>
    </xf>
    <xf numFmtId="181" fontId="0" fillId="0" borderId="6" xfId="0" applyNumberFormat="1" applyBorder="1">
      <alignment vertical="center"/>
    </xf>
    <xf numFmtId="0" fontId="5" fillId="2" borderId="1" xfId="0" applyFont="1" applyFill="1" applyBorder="1" applyAlignment="1">
      <alignment horizontal="left" vertical="center"/>
    </xf>
    <xf numFmtId="180" fontId="5" fillId="0" borderId="1" xfId="1" applyNumberFormat="1" applyFont="1" applyFill="1" applyBorder="1" applyAlignment="1">
      <alignment vertical="center"/>
    </xf>
    <xf numFmtId="0" fontId="5" fillId="0" borderId="5" xfId="0" applyFont="1" applyBorder="1" applyAlignment="1" applyProtection="1">
      <alignment horizontal="center" vertical="center"/>
      <protection locked="0"/>
    </xf>
    <xf numFmtId="0" fontId="5" fillId="2" borderId="20" xfId="0" applyFont="1" applyFill="1" applyBorder="1">
      <alignment vertical="center"/>
    </xf>
    <xf numFmtId="0" fontId="5" fillId="3" borderId="20" xfId="0" applyFont="1" applyFill="1" applyBorder="1">
      <alignment vertical="center"/>
    </xf>
    <xf numFmtId="0" fontId="5" fillId="0" borderId="32" xfId="0" applyFont="1" applyBorder="1" applyAlignment="1">
      <alignment horizontal="center" vertical="center" shrinkToFit="1"/>
    </xf>
    <xf numFmtId="0" fontId="5" fillId="0" borderId="20" xfId="0" applyFont="1" applyBorder="1" applyAlignment="1">
      <alignment horizontal="center" vertical="center" shrinkToFit="1"/>
    </xf>
    <xf numFmtId="0" fontId="5" fillId="0" borderId="8" xfId="0" applyFont="1" applyBorder="1" applyAlignment="1" applyProtection="1">
      <alignment horizontal="center" vertical="center" shrinkToFit="1"/>
      <protection locked="0"/>
    </xf>
    <xf numFmtId="0" fontId="5" fillId="2" borderId="38" xfId="0" applyFont="1" applyFill="1" applyBorder="1" applyAlignment="1">
      <alignment horizontal="center" vertical="center"/>
    </xf>
    <xf numFmtId="0" fontId="5" fillId="3" borderId="38"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12" xfId="0" applyFont="1" applyFill="1" applyBorder="1" applyAlignment="1">
      <alignment horizontal="left" vertical="center" wrapText="1"/>
    </xf>
    <xf numFmtId="0" fontId="5" fillId="2" borderId="8" xfId="0" applyFont="1" applyFill="1" applyBorder="1" applyAlignment="1">
      <alignment horizontal="center" vertical="center"/>
    </xf>
    <xf numFmtId="0" fontId="5" fillId="2" borderId="2" xfId="0" applyFont="1" applyFill="1" applyBorder="1" applyAlignment="1">
      <alignment horizontal="center" vertical="center" textRotation="255"/>
    </xf>
    <xf numFmtId="0" fontId="5" fillId="2" borderId="3" xfId="0" applyFont="1" applyFill="1" applyBorder="1" applyAlignment="1">
      <alignment horizontal="center" vertical="center" textRotation="255"/>
    </xf>
    <xf numFmtId="0" fontId="5" fillId="2" borderId="24" xfId="0" applyFont="1" applyFill="1" applyBorder="1" applyAlignment="1">
      <alignment horizontal="center" vertical="center" textRotation="255"/>
    </xf>
    <xf numFmtId="0" fontId="5" fillId="2" borderId="0" xfId="0" applyFont="1" applyFill="1" applyAlignment="1">
      <alignment horizontal="center" vertical="center" textRotation="255"/>
    </xf>
    <xf numFmtId="0" fontId="5" fillId="2" borderId="10" xfId="0" applyFont="1" applyFill="1" applyBorder="1" applyAlignment="1">
      <alignment horizontal="left" vertical="center" wrapText="1"/>
    </xf>
    <xf numFmtId="0" fontId="5" fillId="2" borderId="7" xfId="0" applyFont="1" applyFill="1" applyBorder="1" applyAlignment="1">
      <alignment horizontal="left" vertical="center"/>
    </xf>
    <xf numFmtId="0" fontId="9" fillId="0" borderId="0" xfId="0" applyFont="1" applyAlignment="1">
      <alignment horizontal="left" vertical="top" wrapText="1"/>
    </xf>
    <xf numFmtId="0" fontId="5" fillId="0" borderId="1" xfId="0" applyFont="1" applyBorder="1" applyAlignment="1" applyProtection="1">
      <alignment horizontal="center" vertical="center"/>
      <protection locked="0"/>
    </xf>
    <xf numFmtId="180" fontId="6" fillId="0" borderId="15" xfId="0" applyNumberFormat="1" applyFont="1" applyBorder="1" applyAlignment="1">
      <alignment horizontal="center" vertical="center"/>
    </xf>
    <xf numFmtId="0" fontId="28" fillId="7" borderId="1" xfId="0" applyFont="1" applyFill="1" applyBorder="1" applyAlignment="1">
      <alignment horizontal="left" vertical="center"/>
    </xf>
    <xf numFmtId="180" fontId="5" fillId="0" borderId="1" xfId="1" applyNumberFormat="1" applyFont="1" applyFill="1" applyBorder="1" applyAlignment="1">
      <alignment horizontal="right" vertical="center"/>
    </xf>
    <xf numFmtId="180" fontId="5" fillId="0" borderId="7" xfId="1" applyNumberFormat="1" applyFont="1" applyFill="1" applyBorder="1" applyAlignment="1">
      <alignment horizontal="center" vertical="center"/>
    </xf>
    <xf numFmtId="180" fontId="5" fillId="0" borderId="1" xfId="1" applyNumberFormat="1" applyFont="1" applyFill="1" applyBorder="1" applyAlignment="1">
      <alignment horizontal="center" vertical="center"/>
    </xf>
    <xf numFmtId="180" fontId="5" fillId="0" borderId="1" xfId="1" applyNumberFormat="1" applyFont="1" applyFill="1" applyBorder="1" applyAlignment="1" applyProtection="1">
      <alignment horizontal="right" vertical="center"/>
      <protection locked="0"/>
    </xf>
    <xf numFmtId="180" fontId="5" fillId="0" borderId="10" xfId="1" applyNumberFormat="1" applyFont="1" applyFill="1" applyBorder="1" applyAlignment="1" applyProtection="1">
      <alignment horizontal="right" vertical="center"/>
      <protection locked="0"/>
    </xf>
    <xf numFmtId="180" fontId="5" fillId="0" borderId="1" xfId="1" applyNumberFormat="1" applyFont="1" applyFill="1" applyBorder="1" applyAlignment="1" applyProtection="1">
      <alignment vertical="center"/>
      <protection locked="0"/>
    </xf>
    <xf numFmtId="180" fontId="5" fillId="0" borderId="17" xfId="1" applyNumberFormat="1" applyFont="1" applyFill="1" applyBorder="1" applyAlignment="1" applyProtection="1">
      <alignment horizontal="right" vertical="center"/>
      <protection locked="0"/>
    </xf>
    <xf numFmtId="180" fontId="5" fillId="0" borderId="18" xfId="1" applyNumberFormat="1" applyFont="1" applyFill="1" applyBorder="1" applyAlignment="1" applyProtection="1">
      <alignment horizontal="right" vertical="center"/>
      <protection locked="0"/>
    </xf>
    <xf numFmtId="180" fontId="5" fillId="0" borderId="19" xfId="1" applyNumberFormat="1" applyFont="1" applyFill="1" applyBorder="1" applyAlignment="1" applyProtection="1">
      <alignment horizontal="right" vertical="center"/>
      <protection locked="0"/>
    </xf>
    <xf numFmtId="180" fontId="5" fillId="0" borderId="7" xfId="1" applyNumberFormat="1" applyFont="1" applyFill="1" applyBorder="1" applyAlignment="1">
      <alignment horizontal="right" vertical="center"/>
    </xf>
    <xf numFmtId="180" fontId="5" fillId="0" borderId="12" xfId="1" applyNumberFormat="1" applyFont="1" applyFill="1" applyBorder="1" applyAlignment="1" applyProtection="1">
      <alignment horizontal="right" vertical="center"/>
      <protection locked="0"/>
    </xf>
    <xf numFmtId="180" fontId="5" fillId="0" borderId="13" xfId="1" applyNumberFormat="1" applyFont="1" applyFill="1" applyBorder="1" applyAlignment="1" applyProtection="1">
      <alignment horizontal="right" vertical="center"/>
      <protection locked="0"/>
    </xf>
    <xf numFmtId="0" fontId="5" fillId="0" borderId="23" xfId="0" applyFont="1" applyBorder="1" applyAlignment="1" applyProtection="1">
      <alignment horizontal="center" vertical="center" shrinkToFit="1"/>
      <protection locked="0"/>
    </xf>
    <xf numFmtId="176" fontId="5" fillId="0" borderId="23" xfId="0" applyNumberFormat="1" applyFont="1" applyBorder="1" applyAlignment="1" applyProtection="1">
      <alignment horizontal="center" vertical="center" shrinkToFit="1"/>
      <protection locked="0"/>
    </xf>
    <xf numFmtId="180" fontId="5" fillId="0" borderId="7" xfId="1" applyNumberFormat="1" applyFont="1" applyFill="1" applyBorder="1" applyAlignment="1" applyProtection="1">
      <alignment horizontal="right" vertical="center"/>
      <protection locked="0"/>
    </xf>
    <xf numFmtId="180" fontId="5" fillId="0" borderId="11" xfId="1" applyNumberFormat="1" applyFont="1" applyFill="1" applyBorder="1" applyAlignment="1" applyProtection="1">
      <alignment horizontal="right" vertical="center"/>
      <protection locked="0"/>
    </xf>
  </cellXfs>
  <cellStyles count="6">
    <cellStyle name="パーセント" xfId="5" builtinId="5"/>
    <cellStyle name="桁区切り" xfId="1" builtinId="6"/>
    <cellStyle name="標準" xfId="0" builtinId="0"/>
    <cellStyle name="標準 2" xfId="2" xr:uid="{00000000-0005-0000-0000-000003000000}"/>
    <cellStyle name="標準 2 6" xfId="3" xr:uid="{B7B2D877-AB45-4DF0-B81F-4DAB7C90308E}"/>
    <cellStyle name="標準 3" xfId="4" xr:uid="{D13359C3-6D52-4570-8ED4-7C9BFB0949E7}"/>
  </cellStyles>
  <dxfs count="85">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s>
  <tableStyles count="0" defaultTableStyle="TableStyleMedium2" defaultPivotStyle="PivotStyleLight16"/>
  <colors>
    <mruColors>
      <color rgb="FFFF7C80"/>
      <color rgb="FF0000CC"/>
      <color rgb="FF0000F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22</xdr:row>
      <xdr:rowOff>0</xdr:rowOff>
    </xdr:from>
    <xdr:to>
      <xdr:col>14</xdr:col>
      <xdr:colOff>779921</xdr:colOff>
      <xdr:row>44</xdr:row>
      <xdr:rowOff>171450</xdr:rowOff>
    </xdr:to>
    <xdr:pic>
      <xdr:nvPicPr>
        <xdr:cNvPr id="4" name="図 3">
          <a:extLst>
            <a:ext uri="{FF2B5EF4-FFF2-40B4-BE49-F238E27FC236}">
              <a16:creationId xmlns:a16="http://schemas.microsoft.com/office/drawing/2014/main" id="{069A1E89-F1EF-F33B-11DA-D7864EC737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600700"/>
          <a:ext cx="11884166" cy="60426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30480</xdr:colOff>
      <xdr:row>1</xdr:row>
      <xdr:rowOff>38101</xdr:rowOff>
    </xdr:from>
    <xdr:to>
      <xdr:col>14</xdr:col>
      <xdr:colOff>769620</xdr:colOff>
      <xdr:row>19</xdr:row>
      <xdr:rowOff>203334</xdr:rowOff>
    </xdr:to>
    <xdr:pic>
      <xdr:nvPicPr>
        <xdr:cNvPr id="2" name="図 1">
          <a:extLst>
            <a:ext uri="{FF2B5EF4-FFF2-40B4-BE49-F238E27FC236}">
              <a16:creationId xmlns:a16="http://schemas.microsoft.com/office/drawing/2014/main" id="{E8B893F4-E5D5-3DA8-5B06-B2224D35A8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480" y="304801"/>
          <a:ext cx="11727180" cy="49658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3F5618-B3ED-4F45-9CC2-6E8D7E04ECE0}">
  <sheetPr codeName="Sheet2">
    <tabColor rgb="FFFFFF00"/>
  </sheetPr>
  <dimension ref="A1:G171"/>
  <sheetViews>
    <sheetView tabSelected="1" zoomScaleNormal="100" workbookViewId="0">
      <selection activeCell="C30" sqref="C30"/>
    </sheetView>
  </sheetViews>
  <sheetFormatPr defaultRowHeight="13.5" x14ac:dyDescent="0.15"/>
  <cols>
    <col min="1" max="1" width="15" style="5" customWidth="1"/>
    <col min="2" max="2" width="157.125" style="5" customWidth="1"/>
    <col min="3" max="3" width="31.5" bestFit="1" customWidth="1"/>
    <col min="4" max="4" width="31.5" customWidth="1"/>
    <col min="5" max="5" width="3" customWidth="1"/>
    <col min="6" max="6" width="31.5" bestFit="1" customWidth="1"/>
    <col min="7" max="7" width="31.5" customWidth="1"/>
  </cols>
  <sheetData>
    <row r="1" spans="1:6" ht="17.25" x14ac:dyDescent="0.15">
      <c r="A1" s="115" t="s">
        <v>1579</v>
      </c>
      <c r="B1" s="115"/>
    </row>
    <row r="2" spans="1:6" ht="37.9" customHeight="1" x14ac:dyDescent="0.15">
      <c r="A2" s="115" t="s">
        <v>1696</v>
      </c>
      <c r="B2" s="122"/>
    </row>
    <row r="3" spans="1:6" ht="6" customHeight="1" x14ac:dyDescent="0.15">
      <c r="A3" s="32"/>
      <c r="B3" s="32"/>
    </row>
    <row r="4" spans="1:6" x14ac:dyDescent="0.15">
      <c r="A4" s="5" t="s">
        <v>30</v>
      </c>
      <c r="C4" s="5" t="s">
        <v>1560</v>
      </c>
      <c r="F4" s="5" t="s">
        <v>1561</v>
      </c>
    </row>
    <row r="5" spans="1:6" x14ac:dyDescent="0.15">
      <c r="A5" s="6" t="s">
        <v>33</v>
      </c>
      <c r="C5" s="136"/>
      <c r="D5" s="52"/>
      <c r="E5" s="48"/>
      <c r="F5" s="33">
        <v>1055</v>
      </c>
    </row>
    <row r="6" spans="1:6" x14ac:dyDescent="0.15">
      <c r="A6" s="6" t="s">
        <v>1542</v>
      </c>
      <c r="C6" s="137"/>
      <c r="D6" s="52"/>
      <c r="E6" s="48"/>
      <c r="F6" s="34">
        <v>99999</v>
      </c>
    </row>
    <row r="7" spans="1:6" x14ac:dyDescent="0.15">
      <c r="A7" s="6" t="s">
        <v>1543</v>
      </c>
      <c r="C7" s="138"/>
      <c r="D7" s="23"/>
      <c r="E7" s="49"/>
      <c r="F7" s="35">
        <v>99999999</v>
      </c>
    </row>
    <row r="8" spans="1:6" x14ac:dyDescent="0.15">
      <c r="A8" s="6" t="s">
        <v>1544</v>
      </c>
      <c r="C8" s="139"/>
      <c r="D8" s="53"/>
      <c r="E8" s="50"/>
      <c r="F8" s="36" t="s">
        <v>32</v>
      </c>
    </row>
    <row r="9" spans="1:6" x14ac:dyDescent="0.15">
      <c r="A9" s="6" t="s">
        <v>1545</v>
      </c>
      <c r="C9" s="139"/>
      <c r="D9" s="53"/>
      <c r="E9" s="50"/>
      <c r="F9" s="36" t="s">
        <v>31</v>
      </c>
    </row>
    <row r="10" spans="1:6" x14ac:dyDescent="0.15">
      <c r="A10" s="6" t="s">
        <v>1548</v>
      </c>
      <c r="C10" s="140"/>
      <c r="D10" s="54"/>
      <c r="E10" s="51"/>
      <c r="F10" s="38">
        <v>46113</v>
      </c>
    </row>
    <row r="11" spans="1:6" x14ac:dyDescent="0.15">
      <c r="A11" s="6" t="s">
        <v>1546</v>
      </c>
      <c r="C11" s="139"/>
      <c r="D11" s="53"/>
      <c r="E11" s="50"/>
      <c r="F11" s="36" t="s">
        <v>67</v>
      </c>
    </row>
    <row r="12" spans="1:6" x14ac:dyDescent="0.15">
      <c r="A12" s="6" t="s">
        <v>1547</v>
      </c>
      <c r="C12" s="139"/>
      <c r="D12" s="53"/>
      <c r="E12" s="50"/>
      <c r="F12" s="36" t="s">
        <v>27</v>
      </c>
    </row>
    <row r="13" spans="1:6" x14ac:dyDescent="0.15">
      <c r="A13" s="18" t="s">
        <v>1697</v>
      </c>
      <c r="C13" s="139"/>
      <c r="D13" s="53"/>
      <c r="E13" s="50"/>
      <c r="F13" s="36">
        <v>2</v>
      </c>
    </row>
    <row r="14" spans="1:6" x14ac:dyDescent="0.15">
      <c r="A14" s="18" t="s">
        <v>1698</v>
      </c>
      <c r="C14" s="141"/>
      <c r="D14" s="53"/>
      <c r="F14" s="37">
        <v>46127</v>
      </c>
    </row>
    <row r="17" spans="1:7" x14ac:dyDescent="0.15">
      <c r="A17" s="5" t="s">
        <v>1771</v>
      </c>
    </row>
    <row r="18" spans="1:7" x14ac:dyDescent="0.15">
      <c r="A18" s="182" t="s">
        <v>1720</v>
      </c>
      <c r="B18" s="6" t="s">
        <v>1551</v>
      </c>
      <c r="C18" s="142"/>
      <c r="D18" s="143"/>
      <c r="E18" s="55"/>
      <c r="F18" s="98" t="s">
        <v>1707</v>
      </c>
      <c r="G18" s="45"/>
    </row>
    <row r="19" spans="1:7" x14ac:dyDescent="0.15">
      <c r="A19" s="238" t="s">
        <v>1719</v>
      </c>
      <c r="B19" s="7" t="s">
        <v>1570</v>
      </c>
      <c r="C19" s="124" t="s">
        <v>1704</v>
      </c>
      <c r="D19" s="5" t="s">
        <v>1549</v>
      </c>
      <c r="E19" s="46"/>
      <c r="F19" s="125" t="s">
        <v>1683</v>
      </c>
      <c r="G19" s="124" t="s">
        <v>1684</v>
      </c>
    </row>
    <row r="20" spans="1:7" x14ac:dyDescent="0.15">
      <c r="A20" s="239"/>
      <c r="B20" s="6" t="s">
        <v>1726</v>
      </c>
      <c r="C20" s="144"/>
      <c r="D20" s="145"/>
      <c r="E20" s="56"/>
      <c r="F20" s="126" t="s">
        <v>1672</v>
      </c>
      <c r="G20" s="127" t="s">
        <v>1673</v>
      </c>
    </row>
    <row r="21" spans="1:7" x14ac:dyDescent="0.15">
      <c r="A21" s="240"/>
      <c r="B21" s="6" t="s">
        <v>1728</v>
      </c>
      <c r="C21" s="146"/>
      <c r="D21" s="147"/>
      <c r="E21" s="57"/>
      <c r="F21" s="128">
        <v>100000</v>
      </c>
      <c r="G21" s="129">
        <v>120000</v>
      </c>
    </row>
    <row r="22" spans="1:7" x14ac:dyDescent="0.15">
      <c r="A22" s="241" t="s">
        <v>1714</v>
      </c>
      <c r="B22" s="6" t="s">
        <v>1550</v>
      </c>
      <c r="C22" s="47"/>
      <c r="D22" s="47"/>
      <c r="E22" s="61"/>
      <c r="F22" s="47"/>
      <c r="G22" s="87"/>
    </row>
    <row r="23" spans="1:7" x14ac:dyDescent="0.15">
      <c r="A23" s="241"/>
      <c r="B23" s="6" t="s">
        <v>34</v>
      </c>
      <c r="C23" s="148"/>
      <c r="D23" s="149"/>
      <c r="E23" s="61"/>
      <c r="F23" s="90"/>
      <c r="G23" s="86"/>
    </row>
    <row r="24" spans="1:7" x14ac:dyDescent="0.15">
      <c r="A24" s="241"/>
      <c r="B24" s="91" t="s">
        <v>1567</v>
      </c>
      <c r="C24" s="150"/>
      <c r="D24" s="151"/>
      <c r="E24" s="62"/>
      <c r="F24" s="88">
        <v>4000</v>
      </c>
      <c r="G24" s="89">
        <v>6000</v>
      </c>
    </row>
    <row r="25" spans="1:7" x14ac:dyDescent="0.15">
      <c r="A25" s="241"/>
      <c r="B25" s="6" t="s">
        <v>35</v>
      </c>
      <c r="C25" s="152"/>
      <c r="D25" s="153"/>
      <c r="E25" s="61"/>
      <c r="F25" s="44"/>
      <c r="G25" s="43"/>
    </row>
    <row r="26" spans="1:7" x14ac:dyDescent="0.15">
      <c r="A26" s="241"/>
      <c r="B26" s="18" t="s">
        <v>1699</v>
      </c>
      <c r="C26" s="152"/>
      <c r="D26" s="153"/>
      <c r="E26" s="61"/>
      <c r="F26" s="44"/>
      <c r="G26" s="43">
        <v>5000</v>
      </c>
    </row>
    <row r="27" spans="1:7" x14ac:dyDescent="0.15">
      <c r="A27" s="241"/>
      <c r="B27" s="6" t="s">
        <v>36</v>
      </c>
      <c r="C27" s="152"/>
      <c r="D27" s="153"/>
      <c r="E27" s="61"/>
      <c r="F27" s="44"/>
      <c r="G27" s="43"/>
    </row>
    <row r="28" spans="1:7" x14ac:dyDescent="0.15">
      <c r="A28" s="241"/>
      <c r="B28" s="6" t="s">
        <v>1568</v>
      </c>
      <c r="C28" s="152"/>
      <c r="D28" s="153"/>
      <c r="E28" s="61"/>
      <c r="F28" s="44"/>
      <c r="G28" s="43"/>
    </row>
    <row r="29" spans="1:7" x14ac:dyDescent="0.15">
      <c r="A29" s="241"/>
      <c r="B29" s="6" t="s">
        <v>37</v>
      </c>
      <c r="C29" s="152"/>
      <c r="D29" s="153"/>
      <c r="E29" s="61"/>
      <c r="F29" s="44"/>
      <c r="G29" s="43"/>
    </row>
    <row r="30" spans="1:7" x14ac:dyDescent="0.15">
      <c r="A30" s="241"/>
      <c r="B30" s="6" t="s">
        <v>38</v>
      </c>
      <c r="C30" s="152"/>
      <c r="D30" s="153"/>
      <c r="E30" s="61"/>
      <c r="F30" s="44"/>
      <c r="G30" s="43"/>
    </row>
    <row r="31" spans="1:7" x14ac:dyDescent="0.15">
      <c r="A31" s="241"/>
      <c r="B31" s="6" t="s">
        <v>39</v>
      </c>
      <c r="C31" s="152"/>
      <c r="D31" s="154"/>
      <c r="E31" s="61"/>
      <c r="F31" s="44"/>
      <c r="G31" s="94"/>
    </row>
    <row r="32" spans="1:7" x14ac:dyDescent="0.15">
      <c r="A32" s="182" t="s">
        <v>1716</v>
      </c>
      <c r="B32" s="6" t="s">
        <v>1571</v>
      </c>
      <c r="C32" s="155"/>
      <c r="D32" s="62"/>
      <c r="F32" s="42"/>
      <c r="G32" s="62"/>
    </row>
    <row r="33" spans="1:7" x14ac:dyDescent="0.15">
      <c r="A33" s="182" t="s">
        <v>1717</v>
      </c>
      <c r="B33" s="18" t="s">
        <v>1700</v>
      </c>
      <c r="C33" s="155"/>
      <c r="D33" s="62"/>
      <c r="F33" s="42"/>
      <c r="G33" s="62"/>
    </row>
    <row r="34" spans="1:7" x14ac:dyDescent="0.15">
      <c r="A34" s="241" t="s">
        <v>1715</v>
      </c>
      <c r="B34" s="123" t="s">
        <v>1701</v>
      </c>
      <c r="C34" s="156"/>
      <c r="D34" s="92"/>
      <c r="F34" s="93"/>
      <c r="G34" s="92"/>
    </row>
    <row r="35" spans="1:7" x14ac:dyDescent="0.15">
      <c r="A35" s="241"/>
      <c r="B35" s="123" t="s">
        <v>1702</v>
      </c>
      <c r="C35" s="155"/>
      <c r="D35" s="62"/>
      <c r="F35" s="42"/>
      <c r="G35" s="62"/>
    </row>
    <row r="36" spans="1:7" x14ac:dyDescent="0.15">
      <c r="A36" s="241" t="s">
        <v>1718</v>
      </c>
      <c r="B36" s="123" t="s">
        <v>1713</v>
      </c>
      <c r="C36" s="155"/>
      <c r="D36" s="62"/>
      <c r="F36" s="42">
        <v>1500</v>
      </c>
      <c r="G36" s="62"/>
    </row>
    <row r="37" spans="1:7" x14ac:dyDescent="0.15">
      <c r="A37" s="241"/>
      <c r="B37" s="91" t="s">
        <v>1671</v>
      </c>
      <c r="C37" s="157"/>
      <c r="D37" s="62"/>
      <c r="F37" s="40"/>
      <c r="G37" s="62"/>
    </row>
    <row r="38" spans="1:7" x14ac:dyDescent="0.15">
      <c r="A38" s="241"/>
      <c r="B38" s="18" t="s">
        <v>1692</v>
      </c>
    </row>
    <row r="40" spans="1:7" x14ac:dyDescent="0.15">
      <c r="A40" s="5" t="s">
        <v>55</v>
      </c>
    </row>
    <row r="41" spans="1:7" ht="26.45" customHeight="1" x14ac:dyDescent="0.15">
      <c r="B41" s="101" t="s">
        <v>1693</v>
      </c>
    </row>
    <row r="42" spans="1:7" x14ac:dyDescent="0.15">
      <c r="A42" s="241" t="s">
        <v>1721</v>
      </c>
      <c r="B42" s="6" t="s">
        <v>1575</v>
      </c>
    </row>
    <row r="43" spans="1:7" x14ac:dyDescent="0.15">
      <c r="A43" s="241"/>
      <c r="B43" s="6" t="s">
        <v>40</v>
      </c>
      <c r="C43" s="158"/>
      <c r="D43" s="159"/>
      <c r="E43" s="58"/>
      <c r="F43" s="67" t="s">
        <v>49</v>
      </c>
      <c r="G43" s="68"/>
    </row>
    <row r="44" spans="1:7" x14ac:dyDescent="0.15">
      <c r="A44" s="241"/>
      <c r="B44" s="6" t="s">
        <v>41</v>
      </c>
      <c r="C44" s="160"/>
      <c r="D44" s="161"/>
      <c r="E44" s="58"/>
      <c r="F44" s="69" t="s">
        <v>51</v>
      </c>
      <c r="G44" s="70"/>
    </row>
    <row r="45" spans="1:7" x14ac:dyDescent="0.15">
      <c r="A45" s="241"/>
      <c r="B45" s="6" t="s">
        <v>42</v>
      </c>
      <c r="C45" s="160"/>
      <c r="D45" s="161"/>
      <c r="E45" s="58"/>
      <c r="F45" s="69" t="s">
        <v>49</v>
      </c>
      <c r="G45" s="70"/>
    </row>
    <row r="46" spans="1:7" x14ac:dyDescent="0.15">
      <c r="A46" s="241"/>
      <c r="B46" s="6" t="s">
        <v>43</v>
      </c>
      <c r="C46" s="162"/>
      <c r="D46" s="163"/>
      <c r="E46" s="58"/>
      <c r="F46" s="71"/>
      <c r="G46" s="72"/>
    </row>
    <row r="47" spans="1:7" x14ac:dyDescent="0.15">
      <c r="A47" s="241" t="s">
        <v>1722</v>
      </c>
      <c r="B47" s="6" t="s">
        <v>1552</v>
      </c>
      <c r="C47" s="130" t="s">
        <v>1674</v>
      </c>
      <c r="D47" s="124" t="s">
        <v>1675</v>
      </c>
      <c r="E47" s="18"/>
      <c r="F47" s="130" t="s">
        <v>1685</v>
      </c>
      <c r="G47" s="124" t="s">
        <v>1686</v>
      </c>
    </row>
    <row r="48" spans="1:7" x14ac:dyDescent="0.15">
      <c r="A48" s="241"/>
      <c r="B48" s="6" t="s">
        <v>40</v>
      </c>
      <c r="C48" s="158"/>
      <c r="D48" s="164"/>
      <c r="E48" s="59"/>
      <c r="F48" s="67" t="s">
        <v>68</v>
      </c>
      <c r="G48" s="73" t="s">
        <v>1553</v>
      </c>
    </row>
    <row r="49" spans="1:7" x14ac:dyDescent="0.15">
      <c r="A49" s="241"/>
      <c r="B49" s="6" t="s">
        <v>41</v>
      </c>
      <c r="C49" s="160"/>
      <c r="D49" s="165"/>
      <c r="E49" s="59"/>
      <c r="F49" s="69" t="s">
        <v>69</v>
      </c>
      <c r="G49" s="74" t="s">
        <v>1562</v>
      </c>
    </row>
    <row r="50" spans="1:7" x14ac:dyDescent="0.15">
      <c r="A50" s="241"/>
      <c r="B50" s="6" t="s">
        <v>42</v>
      </c>
      <c r="C50" s="160"/>
      <c r="D50" s="165"/>
      <c r="E50" s="59"/>
      <c r="F50" s="69" t="s">
        <v>1563</v>
      </c>
      <c r="G50" s="74" t="s">
        <v>1555</v>
      </c>
    </row>
    <row r="51" spans="1:7" x14ac:dyDescent="0.15">
      <c r="A51" s="241"/>
      <c r="B51" s="6" t="s">
        <v>43</v>
      </c>
      <c r="C51" s="162"/>
      <c r="D51" s="166"/>
      <c r="E51" s="59"/>
      <c r="F51" s="71"/>
      <c r="G51" s="75"/>
    </row>
    <row r="52" spans="1:7" x14ac:dyDescent="0.15">
      <c r="A52" s="241" t="s">
        <v>1723</v>
      </c>
      <c r="B52" s="6" t="s">
        <v>1558</v>
      </c>
    </row>
    <row r="53" spans="1:7" x14ac:dyDescent="0.15">
      <c r="A53" s="241"/>
      <c r="B53" s="6" t="s">
        <v>40</v>
      </c>
      <c r="C53" s="167"/>
      <c r="D53" s="60"/>
      <c r="E53" s="60"/>
      <c r="F53" s="76">
        <v>1230</v>
      </c>
    </row>
    <row r="54" spans="1:7" x14ac:dyDescent="0.15">
      <c r="A54" s="241"/>
      <c r="B54" s="6" t="s">
        <v>41</v>
      </c>
      <c r="C54" s="168"/>
      <c r="D54" s="60"/>
      <c r="E54" s="60"/>
      <c r="F54" s="77">
        <v>23820</v>
      </c>
    </row>
    <row r="55" spans="1:7" x14ac:dyDescent="0.15">
      <c r="A55" s="241"/>
      <c r="B55" s="6" t="s">
        <v>42</v>
      </c>
      <c r="C55" s="168"/>
      <c r="D55" s="60"/>
      <c r="E55" s="60"/>
      <c r="F55" s="77">
        <v>1185</v>
      </c>
    </row>
    <row r="56" spans="1:7" x14ac:dyDescent="0.15">
      <c r="A56" s="241"/>
      <c r="B56" s="6" t="s">
        <v>43</v>
      </c>
      <c r="C56" s="168"/>
      <c r="D56" s="60"/>
      <c r="E56" s="60"/>
      <c r="F56" s="116"/>
      <c r="G56" s="117"/>
    </row>
    <row r="57" spans="1:7" x14ac:dyDescent="0.15">
      <c r="A57" s="241" t="s">
        <v>1724</v>
      </c>
      <c r="B57" s="18" t="s">
        <v>1703</v>
      </c>
      <c r="C57" s="169"/>
      <c r="D57" s="170"/>
      <c r="E57" s="131"/>
      <c r="F57" s="132" t="s">
        <v>1682</v>
      </c>
      <c r="G57" s="133">
        <v>10</v>
      </c>
    </row>
    <row r="58" spans="1:7" x14ac:dyDescent="0.15">
      <c r="A58" s="241"/>
      <c r="B58" s="18" t="s">
        <v>1679</v>
      </c>
      <c r="C58" s="124" t="s">
        <v>1690</v>
      </c>
      <c r="D58" s="18"/>
      <c r="E58" s="18"/>
      <c r="F58" s="124" t="s">
        <v>1691</v>
      </c>
      <c r="G58" s="18"/>
    </row>
    <row r="59" spans="1:7" x14ac:dyDescent="0.15">
      <c r="A59" s="241"/>
      <c r="B59" s="18" t="s">
        <v>1687</v>
      </c>
      <c r="C59" s="242"/>
      <c r="D59" s="243"/>
      <c r="E59" s="18"/>
      <c r="F59" s="234" t="s">
        <v>1689</v>
      </c>
      <c r="G59" s="235"/>
    </row>
    <row r="60" spans="1:7" x14ac:dyDescent="0.15">
      <c r="A60" s="241"/>
      <c r="B60" s="18" t="s">
        <v>1688</v>
      </c>
      <c r="C60" s="244"/>
      <c r="D60" s="245"/>
      <c r="E60" s="18"/>
      <c r="F60" s="236"/>
      <c r="G60" s="237"/>
    </row>
    <row r="61" spans="1:7" x14ac:dyDescent="0.15">
      <c r="A61" s="118"/>
      <c r="B61" s="118"/>
      <c r="C61" s="119"/>
      <c r="D61" s="119"/>
      <c r="F61" s="119"/>
      <c r="G61" s="119"/>
    </row>
    <row r="63" spans="1:7" x14ac:dyDescent="0.15">
      <c r="A63" s="5" t="s">
        <v>62</v>
      </c>
    </row>
    <row r="64" spans="1:7" ht="26.45" customHeight="1" x14ac:dyDescent="0.15">
      <c r="A64" s="246" t="s">
        <v>1666</v>
      </c>
      <c r="B64" s="246"/>
    </row>
    <row r="65" spans="1:7" x14ac:dyDescent="0.15">
      <c r="A65" s="241" t="s">
        <v>1725</v>
      </c>
      <c r="B65" s="6" t="s">
        <v>86</v>
      </c>
      <c r="C65" s="171"/>
      <c r="F65" s="39" t="s">
        <v>89</v>
      </c>
    </row>
    <row r="66" spans="1:7" x14ac:dyDescent="0.15">
      <c r="A66" s="241"/>
      <c r="B66" s="6" t="s">
        <v>87</v>
      </c>
      <c r="C66" s="172"/>
      <c r="D66" s="60"/>
      <c r="E66" s="60"/>
      <c r="F66" s="79" t="s">
        <v>56</v>
      </c>
    </row>
    <row r="67" spans="1:7" x14ac:dyDescent="0.15">
      <c r="A67" s="241"/>
      <c r="B67" s="6" t="s">
        <v>88</v>
      </c>
      <c r="C67" s="173"/>
      <c r="D67" s="63"/>
      <c r="E67" s="63"/>
      <c r="F67" s="80">
        <v>33970</v>
      </c>
    </row>
    <row r="68" spans="1:7" x14ac:dyDescent="0.15">
      <c r="A68" s="241" t="s">
        <v>1721</v>
      </c>
      <c r="B68" s="6" t="s">
        <v>1576</v>
      </c>
    </row>
    <row r="69" spans="1:7" x14ac:dyDescent="0.15">
      <c r="A69" s="241"/>
      <c r="B69" s="6" t="s">
        <v>40</v>
      </c>
      <c r="C69" s="158"/>
      <c r="D69" s="159"/>
      <c r="E69" s="58"/>
      <c r="F69" s="67" t="s">
        <v>49</v>
      </c>
      <c r="G69" s="68"/>
    </row>
    <row r="70" spans="1:7" x14ac:dyDescent="0.15">
      <c r="A70" s="241"/>
      <c r="B70" s="6" t="s">
        <v>41</v>
      </c>
      <c r="C70" s="160"/>
      <c r="D70" s="161"/>
      <c r="E70" s="58"/>
      <c r="F70" s="69" t="s">
        <v>51</v>
      </c>
      <c r="G70" s="70"/>
    </row>
    <row r="71" spans="1:7" x14ac:dyDescent="0.15">
      <c r="A71" s="241"/>
      <c r="B71" s="6" t="s">
        <v>42</v>
      </c>
      <c r="C71" s="160"/>
      <c r="D71" s="161"/>
      <c r="E71" s="58"/>
      <c r="F71" s="69" t="s">
        <v>49</v>
      </c>
      <c r="G71" s="70"/>
    </row>
    <row r="72" spans="1:7" x14ac:dyDescent="0.15">
      <c r="A72" s="241"/>
      <c r="B72" s="6" t="s">
        <v>43</v>
      </c>
      <c r="C72" s="162"/>
      <c r="D72" s="163"/>
      <c r="E72" s="58"/>
      <c r="F72" s="71"/>
      <c r="G72" s="72"/>
    </row>
    <row r="73" spans="1:7" x14ac:dyDescent="0.15">
      <c r="A73" s="241" t="s">
        <v>1722</v>
      </c>
      <c r="B73" s="6" t="s">
        <v>1556</v>
      </c>
      <c r="C73" s="130" t="s">
        <v>1676</v>
      </c>
      <c r="D73" s="124" t="s">
        <v>1677</v>
      </c>
      <c r="E73" s="18"/>
      <c r="F73" s="130" t="s">
        <v>1685</v>
      </c>
      <c r="G73" s="124" t="s">
        <v>1686</v>
      </c>
    </row>
    <row r="74" spans="1:7" x14ac:dyDescent="0.15">
      <c r="A74" s="241"/>
      <c r="B74" s="6" t="s">
        <v>40</v>
      </c>
      <c r="C74" s="158"/>
      <c r="D74" s="164"/>
      <c r="E74" s="59"/>
      <c r="F74" s="67" t="s">
        <v>93</v>
      </c>
      <c r="G74" s="73" t="s">
        <v>1557</v>
      </c>
    </row>
    <row r="75" spans="1:7" x14ac:dyDescent="0.15">
      <c r="A75" s="241"/>
      <c r="B75" s="6" t="s">
        <v>41</v>
      </c>
      <c r="C75" s="160"/>
      <c r="D75" s="165"/>
      <c r="E75" s="59"/>
      <c r="F75" s="69" t="s">
        <v>94</v>
      </c>
      <c r="G75" s="74" t="s">
        <v>1562</v>
      </c>
    </row>
    <row r="76" spans="1:7" x14ac:dyDescent="0.15">
      <c r="A76" s="241"/>
      <c r="B76" s="6" t="s">
        <v>42</v>
      </c>
      <c r="C76" s="160"/>
      <c r="D76" s="165"/>
      <c r="E76" s="59"/>
      <c r="F76" s="69" t="s">
        <v>1563</v>
      </c>
      <c r="G76" s="74" t="s">
        <v>1555</v>
      </c>
    </row>
    <row r="77" spans="1:7" x14ac:dyDescent="0.15">
      <c r="A77" s="241"/>
      <c r="B77" s="6" t="s">
        <v>43</v>
      </c>
      <c r="C77" s="162"/>
      <c r="D77" s="166"/>
      <c r="E77" s="59"/>
      <c r="F77" s="71"/>
      <c r="G77" s="75"/>
    </row>
    <row r="78" spans="1:7" x14ac:dyDescent="0.15">
      <c r="A78" s="241" t="s">
        <v>1723</v>
      </c>
      <c r="B78" s="6" t="s">
        <v>1559</v>
      </c>
      <c r="C78" s="8"/>
      <c r="D78" s="8"/>
      <c r="E78" s="8"/>
      <c r="F78" s="8"/>
    </row>
    <row r="79" spans="1:7" x14ac:dyDescent="0.15">
      <c r="A79" s="241"/>
      <c r="B79" s="6" t="s">
        <v>40</v>
      </c>
      <c r="C79" s="167"/>
      <c r="D79" s="60"/>
      <c r="E79" s="60"/>
      <c r="F79" s="76">
        <v>1230</v>
      </c>
    </row>
    <row r="80" spans="1:7" x14ac:dyDescent="0.15">
      <c r="A80" s="241"/>
      <c r="B80" s="6" t="s">
        <v>41</v>
      </c>
      <c r="C80" s="168"/>
      <c r="D80" s="60"/>
      <c r="E80" s="60"/>
      <c r="F80" s="77">
        <v>23820</v>
      </c>
    </row>
    <row r="81" spans="1:7" x14ac:dyDescent="0.15">
      <c r="A81" s="241"/>
      <c r="B81" s="6" t="s">
        <v>42</v>
      </c>
      <c r="C81" s="168"/>
      <c r="D81" s="60"/>
      <c r="E81" s="60"/>
      <c r="F81" s="77">
        <v>1185</v>
      </c>
    </row>
    <row r="82" spans="1:7" x14ac:dyDescent="0.15">
      <c r="A82" s="241"/>
      <c r="B82" s="6" t="s">
        <v>43</v>
      </c>
      <c r="C82" s="174"/>
      <c r="D82" s="60"/>
      <c r="E82" s="60"/>
      <c r="F82" s="78"/>
    </row>
    <row r="83" spans="1:7" x14ac:dyDescent="0.15">
      <c r="A83" s="6"/>
      <c r="B83" s="6"/>
      <c r="C83" s="9"/>
      <c r="D83" s="9"/>
      <c r="E83" s="9"/>
      <c r="F83" s="9"/>
    </row>
    <row r="85" spans="1:7" x14ac:dyDescent="0.15">
      <c r="A85" s="5" t="s">
        <v>63</v>
      </c>
    </row>
    <row r="86" spans="1:7" ht="27.75" customHeight="1" x14ac:dyDescent="0.15">
      <c r="A86" s="246" t="s">
        <v>1667</v>
      </c>
      <c r="B86" s="246"/>
    </row>
    <row r="87" spans="1:7" x14ac:dyDescent="0.15">
      <c r="A87" s="241" t="s">
        <v>1725</v>
      </c>
      <c r="B87" s="18" t="s">
        <v>90</v>
      </c>
      <c r="C87" s="175"/>
      <c r="D87" s="64"/>
      <c r="E87" s="64"/>
      <c r="F87" s="39" t="s">
        <v>95</v>
      </c>
    </row>
    <row r="88" spans="1:7" x14ac:dyDescent="0.15">
      <c r="A88" s="241"/>
      <c r="B88" s="18" t="s">
        <v>91</v>
      </c>
      <c r="C88" s="176"/>
      <c r="D88" s="64"/>
      <c r="E88" s="64"/>
      <c r="F88" s="36" t="s">
        <v>57</v>
      </c>
    </row>
    <row r="89" spans="1:7" x14ac:dyDescent="0.15">
      <c r="A89" s="241"/>
      <c r="B89" s="6" t="s">
        <v>92</v>
      </c>
      <c r="C89" s="177"/>
      <c r="D89" s="65"/>
      <c r="E89" s="65"/>
      <c r="F89" s="80">
        <v>43465</v>
      </c>
    </row>
    <row r="90" spans="1:7" x14ac:dyDescent="0.15">
      <c r="A90" s="241" t="s">
        <v>1721</v>
      </c>
      <c r="B90" s="6" t="s">
        <v>1577</v>
      </c>
    </row>
    <row r="91" spans="1:7" x14ac:dyDescent="0.15">
      <c r="A91" s="241"/>
      <c r="B91" s="6" t="s">
        <v>40</v>
      </c>
      <c r="C91" s="158"/>
      <c r="D91" s="159"/>
      <c r="E91" s="58"/>
      <c r="F91" s="67" t="s">
        <v>49</v>
      </c>
      <c r="G91" s="68"/>
    </row>
    <row r="92" spans="1:7" x14ac:dyDescent="0.15">
      <c r="A92" s="241"/>
      <c r="B92" s="6" t="s">
        <v>41</v>
      </c>
      <c r="C92" s="160"/>
      <c r="D92" s="161"/>
      <c r="E92" s="58"/>
      <c r="F92" s="69" t="s">
        <v>51</v>
      </c>
      <c r="G92" s="70"/>
    </row>
    <row r="93" spans="1:7" x14ac:dyDescent="0.15">
      <c r="A93" s="241"/>
      <c r="B93" s="6" t="s">
        <v>42</v>
      </c>
      <c r="C93" s="160"/>
      <c r="D93" s="161"/>
      <c r="E93" s="58"/>
      <c r="F93" s="69" t="s">
        <v>49</v>
      </c>
      <c r="G93" s="70"/>
    </row>
    <row r="94" spans="1:7" x14ac:dyDescent="0.15">
      <c r="A94" s="241"/>
      <c r="B94" s="6" t="s">
        <v>43</v>
      </c>
      <c r="C94" s="162"/>
      <c r="D94" s="163"/>
      <c r="E94" s="58"/>
      <c r="F94" s="71"/>
      <c r="G94" s="72"/>
    </row>
    <row r="95" spans="1:7" x14ac:dyDescent="0.15">
      <c r="A95" s="241" t="s">
        <v>1722</v>
      </c>
      <c r="B95" s="6" t="s">
        <v>1556</v>
      </c>
      <c r="C95" s="130" t="s">
        <v>1676</v>
      </c>
      <c r="D95" s="124" t="s">
        <v>1677</v>
      </c>
      <c r="E95" s="18"/>
      <c r="F95" s="130" t="s">
        <v>1685</v>
      </c>
      <c r="G95" s="124" t="s">
        <v>1686</v>
      </c>
    </row>
    <row r="96" spans="1:7" x14ac:dyDescent="0.15">
      <c r="A96" s="241"/>
      <c r="B96" s="6" t="s">
        <v>40</v>
      </c>
      <c r="C96" s="158"/>
      <c r="D96" s="164"/>
      <c r="E96" s="59"/>
      <c r="F96" s="67" t="s">
        <v>96</v>
      </c>
      <c r="G96" s="73" t="s">
        <v>1557</v>
      </c>
    </row>
    <row r="97" spans="1:7" x14ac:dyDescent="0.15">
      <c r="A97" s="241"/>
      <c r="B97" s="6" t="s">
        <v>41</v>
      </c>
      <c r="C97" s="160"/>
      <c r="D97" s="165"/>
      <c r="E97" s="59"/>
      <c r="F97" s="69" t="s">
        <v>98</v>
      </c>
      <c r="G97" s="74" t="s">
        <v>1554</v>
      </c>
    </row>
    <row r="98" spans="1:7" x14ac:dyDescent="0.15">
      <c r="A98" s="241"/>
      <c r="B98" s="6" t="s">
        <v>42</v>
      </c>
      <c r="C98" s="160"/>
      <c r="D98" s="165"/>
      <c r="E98" s="59"/>
      <c r="F98" s="69" t="s">
        <v>97</v>
      </c>
      <c r="G98" s="74" t="s">
        <v>1555</v>
      </c>
    </row>
    <row r="99" spans="1:7" x14ac:dyDescent="0.15">
      <c r="A99" s="241"/>
      <c r="B99" s="6" t="s">
        <v>43</v>
      </c>
      <c r="C99" s="162"/>
      <c r="D99" s="166"/>
      <c r="E99" s="59"/>
      <c r="F99" s="71"/>
      <c r="G99" s="75"/>
    </row>
    <row r="100" spans="1:7" x14ac:dyDescent="0.15">
      <c r="A100" s="241" t="s">
        <v>1723</v>
      </c>
      <c r="B100" s="6" t="s">
        <v>1559</v>
      </c>
    </row>
    <row r="101" spans="1:7" x14ac:dyDescent="0.15">
      <c r="A101" s="241"/>
      <c r="B101" s="6" t="s">
        <v>40</v>
      </c>
      <c r="C101" s="178"/>
      <c r="D101" s="9"/>
      <c r="E101" s="9"/>
      <c r="F101" s="81">
        <v>620</v>
      </c>
    </row>
    <row r="102" spans="1:7" x14ac:dyDescent="0.15">
      <c r="A102" s="241"/>
      <c r="B102" s="6" t="s">
        <v>41</v>
      </c>
      <c r="C102" s="179"/>
      <c r="D102" s="9"/>
      <c r="E102" s="9"/>
      <c r="F102" s="41">
        <v>12000</v>
      </c>
    </row>
    <row r="103" spans="1:7" x14ac:dyDescent="0.15">
      <c r="A103" s="241"/>
      <c r="B103" s="6" t="s">
        <v>42</v>
      </c>
      <c r="C103" s="179"/>
      <c r="D103" s="9"/>
      <c r="E103" s="9"/>
      <c r="F103" s="41">
        <v>590</v>
      </c>
    </row>
    <row r="104" spans="1:7" x14ac:dyDescent="0.15">
      <c r="A104" s="241"/>
      <c r="B104" s="6" t="s">
        <v>43</v>
      </c>
      <c r="C104" s="180"/>
      <c r="D104" s="9"/>
      <c r="E104" s="9"/>
      <c r="F104" s="82"/>
    </row>
    <row r="107" spans="1:7" x14ac:dyDescent="0.15">
      <c r="A107" s="5" t="s">
        <v>64</v>
      </c>
    </row>
    <row r="108" spans="1:7" ht="27.75" customHeight="1" x14ac:dyDescent="0.15">
      <c r="A108" s="246" t="s">
        <v>1667</v>
      </c>
      <c r="B108" s="246"/>
    </row>
    <row r="109" spans="1:7" x14ac:dyDescent="0.15">
      <c r="A109" s="241" t="s">
        <v>1725</v>
      </c>
      <c r="B109" s="18" t="s">
        <v>90</v>
      </c>
      <c r="C109" s="171"/>
      <c r="F109" s="39"/>
    </row>
    <row r="110" spans="1:7" x14ac:dyDescent="0.15">
      <c r="A110" s="241"/>
      <c r="B110" s="18" t="s">
        <v>91</v>
      </c>
      <c r="C110" s="139"/>
      <c r="F110" s="36"/>
    </row>
    <row r="111" spans="1:7" x14ac:dyDescent="0.15">
      <c r="A111" s="241"/>
      <c r="B111" s="6" t="s">
        <v>92</v>
      </c>
      <c r="C111" s="181"/>
      <c r="D111" s="66"/>
      <c r="E111" s="66"/>
      <c r="F111" s="83"/>
    </row>
    <row r="112" spans="1:7" x14ac:dyDescent="0.15">
      <c r="A112" s="241" t="s">
        <v>1721</v>
      </c>
      <c r="B112" s="6" t="s">
        <v>1578</v>
      </c>
    </row>
    <row r="113" spans="1:7" x14ac:dyDescent="0.15">
      <c r="A113" s="241"/>
      <c r="B113" s="6" t="s">
        <v>40</v>
      </c>
      <c r="C113" s="158"/>
      <c r="D113" s="159"/>
      <c r="E113" s="58"/>
      <c r="F113" s="67"/>
      <c r="G113" s="68"/>
    </row>
    <row r="114" spans="1:7" x14ac:dyDescent="0.15">
      <c r="A114" s="241"/>
      <c r="B114" s="6" t="s">
        <v>41</v>
      </c>
      <c r="C114" s="160"/>
      <c r="D114" s="161"/>
      <c r="E114" s="58"/>
      <c r="F114" s="69"/>
      <c r="G114" s="70"/>
    </row>
    <row r="115" spans="1:7" x14ac:dyDescent="0.15">
      <c r="A115" s="241"/>
      <c r="B115" s="6" t="s">
        <v>42</v>
      </c>
      <c r="C115" s="160"/>
      <c r="D115" s="161"/>
      <c r="E115" s="58"/>
      <c r="F115" s="69"/>
      <c r="G115" s="70"/>
    </row>
    <row r="116" spans="1:7" x14ac:dyDescent="0.15">
      <c r="A116" s="241"/>
      <c r="B116" s="6" t="s">
        <v>43</v>
      </c>
      <c r="C116" s="162"/>
      <c r="D116" s="163"/>
      <c r="E116" s="58"/>
      <c r="F116" s="71"/>
      <c r="G116" s="72"/>
    </row>
    <row r="117" spans="1:7" x14ac:dyDescent="0.15">
      <c r="A117" s="241" t="s">
        <v>1722</v>
      </c>
      <c r="B117" s="6" t="s">
        <v>1556</v>
      </c>
      <c r="C117" s="124" t="s">
        <v>1676</v>
      </c>
      <c r="D117" s="124" t="s">
        <v>1677</v>
      </c>
      <c r="E117" s="18"/>
      <c r="F117" s="124" t="s">
        <v>1685</v>
      </c>
      <c r="G117" s="124" t="s">
        <v>1686</v>
      </c>
    </row>
    <row r="118" spans="1:7" x14ac:dyDescent="0.15">
      <c r="A118" s="241"/>
      <c r="B118" s="6" t="s">
        <v>40</v>
      </c>
      <c r="C118" s="158"/>
      <c r="D118" s="164"/>
      <c r="E118" s="59"/>
      <c r="F118" s="67"/>
      <c r="G118" s="73"/>
    </row>
    <row r="119" spans="1:7" x14ac:dyDescent="0.15">
      <c r="A119" s="241"/>
      <c r="B119" s="6" t="s">
        <v>41</v>
      </c>
      <c r="C119" s="160"/>
      <c r="D119" s="165"/>
      <c r="E119" s="59"/>
      <c r="F119" s="69"/>
      <c r="G119" s="74"/>
    </row>
    <row r="120" spans="1:7" x14ac:dyDescent="0.15">
      <c r="A120" s="241"/>
      <c r="B120" s="6" t="s">
        <v>42</v>
      </c>
      <c r="C120" s="160"/>
      <c r="D120" s="165"/>
      <c r="E120" s="59"/>
      <c r="F120" s="69"/>
      <c r="G120" s="74"/>
    </row>
    <row r="121" spans="1:7" x14ac:dyDescent="0.15">
      <c r="A121" s="241"/>
      <c r="B121" s="6" t="s">
        <v>43</v>
      </c>
      <c r="C121" s="162"/>
      <c r="D121" s="166"/>
      <c r="E121" s="59"/>
      <c r="F121" s="71"/>
      <c r="G121" s="75"/>
    </row>
    <row r="122" spans="1:7" x14ac:dyDescent="0.15">
      <c r="A122" s="241" t="s">
        <v>1723</v>
      </c>
      <c r="B122" s="6" t="s">
        <v>1559</v>
      </c>
    </row>
    <row r="123" spans="1:7" x14ac:dyDescent="0.15">
      <c r="A123" s="241"/>
      <c r="B123" s="6" t="s">
        <v>40</v>
      </c>
      <c r="C123" s="178"/>
      <c r="D123" s="9"/>
      <c r="E123" s="9"/>
      <c r="F123" s="81"/>
    </row>
    <row r="124" spans="1:7" x14ac:dyDescent="0.15">
      <c r="A124" s="241"/>
      <c r="B124" s="6" t="s">
        <v>41</v>
      </c>
      <c r="C124" s="179"/>
      <c r="D124" s="9"/>
      <c r="E124" s="9"/>
      <c r="F124" s="41"/>
    </row>
    <row r="125" spans="1:7" x14ac:dyDescent="0.15">
      <c r="A125" s="241"/>
      <c r="B125" s="6" t="s">
        <v>42</v>
      </c>
      <c r="C125" s="179"/>
      <c r="D125" s="9"/>
      <c r="E125" s="9"/>
      <c r="F125" s="41"/>
    </row>
    <row r="126" spans="1:7" x14ac:dyDescent="0.15">
      <c r="A126" s="241"/>
      <c r="B126" s="6" t="s">
        <v>43</v>
      </c>
      <c r="C126" s="180"/>
      <c r="D126" s="9"/>
      <c r="E126" s="9"/>
      <c r="F126" s="82"/>
    </row>
    <row r="129" spans="1:7" x14ac:dyDescent="0.15">
      <c r="A129" s="5" t="s">
        <v>65</v>
      </c>
    </row>
    <row r="130" spans="1:7" ht="27.75" customHeight="1" x14ac:dyDescent="0.15">
      <c r="A130" s="246" t="s">
        <v>1667</v>
      </c>
      <c r="B130" s="246"/>
    </row>
    <row r="131" spans="1:7" x14ac:dyDescent="0.15">
      <c r="A131" s="241" t="s">
        <v>1725</v>
      </c>
      <c r="B131" s="18" t="s">
        <v>90</v>
      </c>
      <c r="C131" s="171"/>
      <c r="F131" s="39"/>
    </row>
    <row r="132" spans="1:7" x14ac:dyDescent="0.15">
      <c r="A132" s="241"/>
      <c r="B132" s="18" t="s">
        <v>91</v>
      </c>
      <c r="C132" s="139"/>
      <c r="F132" s="36"/>
    </row>
    <row r="133" spans="1:7" x14ac:dyDescent="0.15">
      <c r="A133" s="241"/>
      <c r="B133" s="6" t="s">
        <v>92</v>
      </c>
      <c r="C133" s="181"/>
      <c r="D133" s="66"/>
      <c r="E133" s="66"/>
      <c r="F133" s="83"/>
    </row>
    <row r="134" spans="1:7" x14ac:dyDescent="0.15">
      <c r="A134" s="241" t="s">
        <v>1721</v>
      </c>
      <c r="B134" s="6" t="s">
        <v>1578</v>
      </c>
    </row>
    <row r="135" spans="1:7" x14ac:dyDescent="0.15">
      <c r="A135" s="241"/>
      <c r="B135" s="6" t="s">
        <v>40</v>
      </c>
      <c r="C135" s="158"/>
      <c r="D135" s="159"/>
      <c r="E135" s="58"/>
      <c r="F135" s="67"/>
      <c r="G135" s="68"/>
    </row>
    <row r="136" spans="1:7" x14ac:dyDescent="0.15">
      <c r="A136" s="241"/>
      <c r="B136" s="6" t="s">
        <v>41</v>
      </c>
      <c r="C136" s="160"/>
      <c r="D136" s="161"/>
      <c r="E136" s="58"/>
      <c r="F136" s="69"/>
      <c r="G136" s="70"/>
    </row>
    <row r="137" spans="1:7" x14ac:dyDescent="0.15">
      <c r="A137" s="241"/>
      <c r="B137" s="6" t="s">
        <v>42</v>
      </c>
      <c r="C137" s="160"/>
      <c r="D137" s="161"/>
      <c r="E137" s="58"/>
      <c r="F137" s="69"/>
      <c r="G137" s="70"/>
    </row>
    <row r="138" spans="1:7" x14ac:dyDescent="0.15">
      <c r="A138" s="241"/>
      <c r="B138" s="6" t="s">
        <v>43</v>
      </c>
      <c r="C138" s="162"/>
      <c r="D138" s="163"/>
      <c r="E138" s="58"/>
      <c r="F138" s="71"/>
      <c r="G138" s="72"/>
    </row>
    <row r="139" spans="1:7" x14ac:dyDescent="0.15">
      <c r="A139" s="241" t="s">
        <v>1722</v>
      </c>
      <c r="B139" s="6" t="s">
        <v>1556</v>
      </c>
      <c r="C139" s="124" t="s">
        <v>1676</v>
      </c>
      <c r="D139" s="124" t="s">
        <v>1677</v>
      </c>
      <c r="E139" s="18"/>
      <c r="F139" s="124" t="s">
        <v>1685</v>
      </c>
      <c r="G139" s="124" t="s">
        <v>1686</v>
      </c>
    </row>
    <row r="140" spans="1:7" x14ac:dyDescent="0.15">
      <c r="A140" s="241"/>
      <c r="B140" s="6" t="s">
        <v>40</v>
      </c>
      <c r="C140" s="158"/>
      <c r="D140" s="164"/>
      <c r="E140" s="59"/>
      <c r="F140" s="67"/>
      <c r="G140" s="73"/>
    </row>
    <row r="141" spans="1:7" x14ac:dyDescent="0.15">
      <c r="A141" s="241"/>
      <c r="B141" s="6" t="s">
        <v>41</v>
      </c>
      <c r="C141" s="160"/>
      <c r="D141" s="165"/>
      <c r="E141" s="59"/>
      <c r="F141" s="69"/>
      <c r="G141" s="74"/>
    </row>
    <row r="142" spans="1:7" x14ac:dyDescent="0.15">
      <c r="A142" s="241"/>
      <c r="B142" s="6" t="s">
        <v>42</v>
      </c>
      <c r="C142" s="160"/>
      <c r="D142" s="165"/>
      <c r="E142" s="59"/>
      <c r="F142" s="69"/>
      <c r="G142" s="74"/>
    </row>
    <row r="143" spans="1:7" x14ac:dyDescent="0.15">
      <c r="A143" s="241"/>
      <c r="B143" s="6" t="s">
        <v>43</v>
      </c>
      <c r="C143" s="162"/>
      <c r="D143" s="166"/>
      <c r="E143" s="59"/>
      <c r="F143" s="71"/>
      <c r="G143" s="75"/>
    </row>
    <row r="144" spans="1:7" x14ac:dyDescent="0.15">
      <c r="A144" s="241" t="s">
        <v>1723</v>
      </c>
      <c r="B144" s="6" t="s">
        <v>1559</v>
      </c>
    </row>
    <row r="145" spans="1:7" x14ac:dyDescent="0.15">
      <c r="A145" s="241"/>
      <c r="B145" s="6" t="s">
        <v>40</v>
      </c>
      <c r="C145" s="178"/>
      <c r="D145" s="9"/>
      <c r="E145" s="9"/>
      <c r="F145" s="81"/>
    </row>
    <row r="146" spans="1:7" x14ac:dyDescent="0.15">
      <c r="A146" s="241"/>
      <c r="B146" s="6" t="s">
        <v>41</v>
      </c>
      <c r="C146" s="179"/>
      <c r="D146" s="9"/>
      <c r="E146" s="9"/>
      <c r="F146" s="41"/>
    </row>
    <row r="147" spans="1:7" x14ac:dyDescent="0.15">
      <c r="A147" s="241"/>
      <c r="B147" s="6" t="s">
        <v>42</v>
      </c>
      <c r="C147" s="179"/>
      <c r="D147" s="9"/>
      <c r="E147" s="9"/>
      <c r="F147" s="41"/>
    </row>
    <row r="148" spans="1:7" x14ac:dyDescent="0.15">
      <c r="A148" s="241"/>
      <c r="B148" s="6" t="s">
        <v>43</v>
      </c>
      <c r="C148" s="180"/>
      <c r="D148" s="9"/>
      <c r="E148" s="9"/>
      <c r="F148" s="82"/>
    </row>
    <row r="151" spans="1:7" x14ac:dyDescent="0.15">
      <c r="A151" s="5" t="s">
        <v>66</v>
      </c>
    </row>
    <row r="152" spans="1:7" ht="27.75" customHeight="1" x14ac:dyDescent="0.15">
      <c r="A152" s="246" t="s">
        <v>1667</v>
      </c>
      <c r="B152" s="246"/>
    </row>
    <row r="153" spans="1:7" x14ac:dyDescent="0.15">
      <c r="A153" s="241" t="s">
        <v>1725</v>
      </c>
      <c r="B153" s="18" t="s">
        <v>90</v>
      </c>
      <c r="C153" s="171"/>
      <c r="F153" s="39"/>
    </row>
    <row r="154" spans="1:7" x14ac:dyDescent="0.15">
      <c r="A154" s="241"/>
      <c r="B154" s="18" t="s">
        <v>91</v>
      </c>
      <c r="C154" s="139"/>
      <c r="F154" s="36"/>
    </row>
    <row r="155" spans="1:7" x14ac:dyDescent="0.15">
      <c r="A155" s="241"/>
      <c r="B155" s="6" t="s">
        <v>92</v>
      </c>
      <c r="C155" s="181"/>
      <c r="D155" s="66"/>
      <c r="E155" s="66"/>
      <c r="F155" s="83"/>
    </row>
    <row r="156" spans="1:7" x14ac:dyDescent="0.15">
      <c r="A156" s="241" t="s">
        <v>1721</v>
      </c>
      <c r="B156" s="6" t="s">
        <v>1578</v>
      </c>
    </row>
    <row r="157" spans="1:7" x14ac:dyDescent="0.15">
      <c r="A157" s="241"/>
      <c r="B157" s="6" t="s">
        <v>40</v>
      </c>
      <c r="C157" s="158"/>
      <c r="D157" s="159"/>
      <c r="E157" s="58"/>
      <c r="F157" s="67"/>
      <c r="G157" s="68"/>
    </row>
    <row r="158" spans="1:7" x14ac:dyDescent="0.15">
      <c r="A158" s="241"/>
      <c r="B158" s="6" t="s">
        <v>41</v>
      </c>
      <c r="C158" s="160"/>
      <c r="D158" s="161"/>
      <c r="E158" s="58"/>
      <c r="F158" s="69"/>
      <c r="G158" s="70"/>
    </row>
    <row r="159" spans="1:7" x14ac:dyDescent="0.15">
      <c r="A159" s="241"/>
      <c r="B159" s="6" t="s">
        <v>42</v>
      </c>
      <c r="C159" s="160"/>
      <c r="D159" s="161"/>
      <c r="E159" s="58"/>
      <c r="F159" s="69"/>
      <c r="G159" s="70"/>
    </row>
    <row r="160" spans="1:7" x14ac:dyDescent="0.15">
      <c r="A160" s="241"/>
      <c r="B160" s="6" t="s">
        <v>43</v>
      </c>
      <c r="C160" s="162"/>
      <c r="D160" s="163"/>
      <c r="E160" s="58"/>
      <c r="F160" s="71"/>
      <c r="G160" s="72"/>
    </row>
    <row r="161" spans="1:7" x14ac:dyDescent="0.15">
      <c r="A161" s="241" t="s">
        <v>1722</v>
      </c>
      <c r="B161" s="6" t="s">
        <v>1556</v>
      </c>
      <c r="C161" s="124" t="s">
        <v>1676</v>
      </c>
      <c r="D161" s="124" t="s">
        <v>1677</v>
      </c>
      <c r="E161" s="18"/>
      <c r="F161" s="124" t="s">
        <v>1685</v>
      </c>
      <c r="G161" s="124" t="s">
        <v>1686</v>
      </c>
    </row>
    <row r="162" spans="1:7" x14ac:dyDescent="0.15">
      <c r="A162" s="241"/>
      <c r="B162" s="6" t="s">
        <v>40</v>
      </c>
      <c r="C162" s="158"/>
      <c r="D162" s="164"/>
      <c r="E162" s="59"/>
      <c r="F162" s="67"/>
      <c r="G162" s="73"/>
    </row>
    <row r="163" spans="1:7" x14ac:dyDescent="0.15">
      <c r="A163" s="241"/>
      <c r="B163" s="6" t="s">
        <v>41</v>
      </c>
      <c r="C163" s="160"/>
      <c r="D163" s="165"/>
      <c r="E163" s="59"/>
      <c r="F163" s="69"/>
      <c r="G163" s="74"/>
    </row>
    <row r="164" spans="1:7" x14ac:dyDescent="0.15">
      <c r="A164" s="241"/>
      <c r="B164" s="6" t="s">
        <v>42</v>
      </c>
      <c r="C164" s="160"/>
      <c r="D164" s="165"/>
      <c r="E164" s="59"/>
      <c r="F164" s="69"/>
      <c r="G164" s="74"/>
    </row>
    <row r="165" spans="1:7" x14ac:dyDescent="0.15">
      <c r="A165" s="241"/>
      <c r="B165" s="6" t="s">
        <v>43</v>
      </c>
      <c r="C165" s="162"/>
      <c r="D165" s="166"/>
      <c r="E165" s="59"/>
      <c r="F165" s="71"/>
      <c r="G165" s="75"/>
    </row>
    <row r="166" spans="1:7" x14ac:dyDescent="0.15">
      <c r="A166" s="241" t="s">
        <v>1723</v>
      </c>
      <c r="B166" s="6" t="s">
        <v>1559</v>
      </c>
    </row>
    <row r="167" spans="1:7" x14ac:dyDescent="0.15">
      <c r="A167" s="241"/>
      <c r="B167" s="6" t="s">
        <v>40</v>
      </c>
      <c r="C167" s="178"/>
      <c r="D167" s="9"/>
      <c r="E167" s="9"/>
      <c r="F167" s="81"/>
    </row>
    <row r="168" spans="1:7" x14ac:dyDescent="0.15">
      <c r="A168" s="241"/>
      <c r="B168" s="6" t="s">
        <v>41</v>
      </c>
      <c r="C168" s="179"/>
      <c r="D168" s="9"/>
      <c r="E168" s="9"/>
      <c r="F168" s="41"/>
    </row>
    <row r="169" spans="1:7" x14ac:dyDescent="0.15">
      <c r="A169" s="241"/>
      <c r="B169" s="6" t="s">
        <v>42</v>
      </c>
      <c r="C169" s="179"/>
      <c r="D169" s="9"/>
      <c r="E169" s="9"/>
      <c r="F169" s="41"/>
    </row>
    <row r="170" spans="1:7" x14ac:dyDescent="0.15">
      <c r="A170" s="241"/>
      <c r="B170" s="6" t="s">
        <v>43</v>
      </c>
      <c r="C170" s="180"/>
      <c r="D170" s="9"/>
      <c r="E170" s="9"/>
      <c r="F170" s="82"/>
    </row>
    <row r="171" spans="1:7" x14ac:dyDescent="0.15">
      <c r="F171" s="26"/>
    </row>
  </sheetData>
  <sheetProtection algorithmName="SHA-512" hashValue="8uver02cZRagjMpHs9eP/1LrWZYI81jG03IQQSzmgoeE2COabnRtO9CgQAP2wySYemw8+8ZCdaPspQl+WO3Fog==" saltValue="ujo43HGvUUL3ALQQf5dAIQ==" spinCount="100000" sheet="1" selectLockedCells="1"/>
  <mergeCells count="35">
    <mergeCell ref="A166:A170"/>
    <mergeCell ref="A64:B64"/>
    <mergeCell ref="A86:B86"/>
    <mergeCell ref="A108:B108"/>
    <mergeCell ref="A130:B130"/>
    <mergeCell ref="A152:B152"/>
    <mergeCell ref="A139:A143"/>
    <mergeCell ref="A144:A148"/>
    <mergeCell ref="A153:A155"/>
    <mergeCell ref="A156:A160"/>
    <mergeCell ref="A161:A165"/>
    <mergeCell ref="A112:A116"/>
    <mergeCell ref="A117:A121"/>
    <mergeCell ref="A122:A126"/>
    <mergeCell ref="A131:A133"/>
    <mergeCell ref="A134:A138"/>
    <mergeCell ref="A87:A89"/>
    <mergeCell ref="A90:A94"/>
    <mergeCell ref="A95:A99"/>
    <mergeCell ref="A100:A104"/>
    <mergeCell ref="A109:A111"/>
    <mergeCell ref="A68:A72"/>
    <mergeCell ref="A73:A77"/>
    <mergeCell ref="A78:A82"/>
    <mergeCell ref="A65:A67"/>
    <mergeCell ref="C59:D60"/>
    <mergeCell ref="F59:G60"/>
    <mergeCell ref="A19:A21"/>
    <mergeCell ref="A22:A31"/>
    <mergeCell ref="A34:A35"/>
    <mergeCell ref="A36:A38"/>
    <mergeCell ref="A42:A46"/>
    <mergeCell ref="A47:A51"/>
    <mergeCell ref="A52:A56"/>
    <mergeCell ref="A57:A60"/>
  </mergeCells>
  <phoneticPr fontId="3"/>
  <conditionalFormatting sqref="A62:XFD1000">
    <cfRule type="expression" dxfId="84" priority="23">
      <formula>AND(ROW()&gt;=62,$C$13=0)</formula>
    </cfRule>
    <cfRule type="expression" dxfId="83" priority="24">
      <formula>AND(ROW()&gt;=84,$C$13=1)</formula>
    </cfRule>
    <cfRule type="expression" dxfId="82" priority="25">
      <formula>AND(ROW()&gt;=106,$C$13=2)</formula>
    </cfRule>
    <cfRule type="expression" dxfId="81" priority="27">
      <formula>AND(ROW()&gt;=128,$C$13=3)</formula>
    </cfRule>
    <cfRule type="expression" dxfId="80" priority="28">
      <formula>AND(ROW()&gt;=150,$C$13=4)</formula>
    </cfRule>
  </conditionalFormatting>
  <conditionalFormatting sqref="C32 C34:C35">
    <cfRule type="expression" dxfId="79" priority="9">
      <formula>$C$18="レンタカーを利用"</formula>
    </cfRule>
  </conditionalFormatting>
  <conditionalFormatting sqref="C32:C33">
    <cfRule type="expression" dxfId="78" priority="8">
      <formula>$C$18="自家用車（親族等の自家用車を含む。）を利用"</formula>
    </cfRule>
  </conditionalFormatting>
  <conditionalFormatting sqref="C32:C35">
    <cfRule type="expression" dxfId="77" priority="6">
      <formula>$C$18="引越業者を利用"</formula>
    </cfRule>
  </conditionalFormatting>
  <conditionalFormatting sqref="C33">
    <cfRule type="expression" dxfId="76" priority="10">
      <formula>$C$18="宅配便と自家用車を利用"</formula>
    </cfRule>
  </conditionalFormatting>
  <conditionalFormatting sqref="C33:C35">
    <cfRule type="expression" dxfId="75" priority="7">
      <formula>$C$18="宅配便を利用"</formula>
    </cfRule>
  </conditionalFormatting>
  <conditionalFormatting sqref="C34:C35">
    <cfRule type="expression" dxfId="74" priority="11">
      <formula>$C$18="宅配便とレンタカーを利用"</formula>
    </cfRule>
  </conditionalFormatting>
  <conditionalFormatting sqref="C59">
    <cfRule type="expression" dxfId="73" priority="20">
      <formula>$C$57="1.負担なし"</formula>
    </cfRule>
  </conditionalFormatting>
  <conditionalFormatting sqref="D18">
    <cfRule type="expression" dxfId="72" priority="5">
      <formula>$C$18&lt;&gt;"その他"</formula>
    </cfRule>
  </conditionalFormatting>
  <conditionalFormatting sqref="D43:D46 D69:D72 D91:D94 D113:D116 D135:D138 D157:D160">
    <cfRule type="expression" dxfId="71" priority="3">
      <formula>C43&lt;&gt;"自家用車"</formula>
    </cfRule>
  </conditionalFormatting>
  <conditionalFormatting sqref="D57">
    <cfRule type="expression" dxfId="70" priority="21">
      <formula>$C$57&lt;&gt;"3.負担あり（７分以上）"</formula>
    </cfRule>
  </conditionalFormatting>
  <conditionalFormatting sqref="F32 F34:F35">
    <cfRule type="expression" dxfId="69" priority="16">
      <formula>$F$18="レンタカーを利用"</formula>
    </cfRule>
  </conditionalFormatting>
  <conditionalFormatting sqref="F32:F33">
    <cfRule type="expression" dxfId="68" priority="15">
      <formula>$F$18="自家用車（親族等の自家用車を含む。）を利用"</formula>
    </cfRule>
  </conditionalFormatting>
  <conditionalFormatting sqref="F32:F35">
    <cfRule type="expression" dxfId="67" priority="13">
      <formula>$F$18="引越業者を利用"</formula>
    </cfRule>
  </conditionalFormatting>
  <conditionalFormatting sqref="F33">
    <cfRule type="expression" dxfId="66" priority="19">
      <formula>$F$18="宅配便と自家用車を利用"</formula>
    </cfRule>
  </conditionalFormatting>
  <conditionalFormatting sqref="F33:F35">
    <cfRule type="expression" dxfId="65" priority="14">
      <formula>$F$18="宅配便を利用"</formula>
    </cfRule>
  </conditionalFormatting>
  <conditionalFormatting sqref="F34:F35">
    <cfRule type="expression" dxfId="64" priority="2">
      <formula>$F$18="宅配便とレンタカーを利用"</formula>
    </cfRule>
  </conditionalFormatting>
  <conditionalFormatting sqref="F59">
    <cfRule type="expression" dxfId="63" priority="1">
      <formula>$F$57="1.負担なし"</formula>
    </cfRule>
  </conditionalFormatting>
  <conditionalFormatting sqref="G18">
    <cfRule type="expression" dxfId="62" priority="12">
      <formula>$F$18&lt;&gt;"その他"</formula>
    </cfRule>
  </conditionalFormatting>
  <conditionalFormatting sqref="G43:G46 G69:G72 G91:G94 G113:G116 G135:G138 G157:G160">
    <cfRule type="expression" dxfId="61" priority="4">
      <formula>F43&lt;&gt;"自家用車"</formula>
    </cfRule>
  </conditionalFormatting>
  <conditionalFormatting sqref="G57">
    <cfRule type="expression" dxfId="60" priority="22">
      <formula>$F$57&lt;&gt;"3.負担あり（７分以上）"</formula>
    </cfRule>
  </conditionalFormatting>
  <dataValidations count="10">
    <dataValidation type="whole" operator="greaterThan" allowBlank="1" showInputMessage="1" showErrorMessage="1" sqref="C5:F6 C83:F83 D21:G31 C21:C29 C31" xr:uid="{6D878957-EA61-4452-A13F-7EC1FF772248}">
      <formula1>0</formula1>
    </dataValidation>
    <dataValidation type="whole" allowBlank="1" showInputMessage="1" showErrorMessage="1" sqref="C7:F7" xr:uid="{C1B2AE27-E90B-4014-9DF1-7094319EE784}">
      <formula1>1</formula1>
      <formula2>99999999</formula2>
    </dataValidation>
    <dataValidation type="whole" operator="greaterThanOrEqual" allowBlank="1" showInputMessage="1" showErrorMessage="1" sqref="C167:F170 C79:F82 C53:C56 C123:F126 C145:F148 F101:F104 F13 C101:C104 C13 D13:E14 F53:F56" xr:uid="{C93458C2-3A4B-40F5-9CD5-3F521FFFBD41}">
      <formula1>0</formula1>
    </dataValidation>
    <dataValidation operator="greaterThan" allowBlank="1" showInputMessage="1" showErrorMessage="1" sqref="F48:F51 C74:F78 F67 F89 C48:E52 C67 C89 F111 F109 D109:E111 C109 C111 F133 G131:G133 F131 D131:E133 C131 C133 F155 G153:G155 F153 D153:E155 C153 C155" xr:uid="{D35876A5-5B90-471E-BE51-AE1BBB8DCA11}"/>
    <dataValidation operator="greaterThanOrEqual" allowBlank="1" showInputMessage="1" showErrorMessage="1" sqref="E53:E57 D53:D56" xr:uid="{FFBEF267-0F2F-464E-8890-415263129D06}"/>
    <dataValidation type="decimal" operator="greaterThan" allowBlank="1" showInputMessage="1" showErrorMessage="1" sqref="D43:E46 G43:G46 D69:E72 G69:G72 D113:E116 G113:G116 D91:E94 G91:G94" xr:uid="{E5646423-4F7B-4437-B307-22D71C4C29D7}">
      <formula1>0</formula1>
    </dataValidation>
    <dataValidation type="textLength" operator="lessThanOrEqual" allowBlank="1" showInputMessage="1" showErrorMessage="1" sqref="C59:D61" xr:uid="{400A4BA2-EC4F-4553-AAFC-F8681DB14D72}">
      <formula1>60</formula1>
    </dataValidation>
    <dataValidation type="textLength" operator="greaterThanOrEqual" allowBlank="1" showInputMessage="1" showErrorMessage="1" sqref="F59:G61" xr:uid="{90FC2FBE-E4B3-4ED8-9160-49307C2D8472}">
      <formula1>60</formula1>
    </dataValidation>
    <dataValidation type="whole" operator="greaterThanOrEqual" allowBlank="1" showInputMessage="1" showErrorMessage="1" sqref="G57 D57" xr:uid="{39987195-90B2-4055-8697-5D5C2182EA68}">
      <formula1>7</formula1>
    </dataValidation>
    <dataValidation type="whole" allowBlank="1" showInputMessage="1" showErrorMessage="1" sqref="C30" xr:uid="{6AF7C596-4CB2-493E-93AE-DD84E34AE67D}">
      <formula1>-1000000</formula1>
      <formula2>1000000</formula2>
    </dataValidation>
  </dataValidations>
  <pageMargins left="0.7" right="0.7" top="0.75" bottom="0.75" header="0.3" footer="0.3"/>
  <extLst>
    <ext xmlns:x14="http://schemas.microsoft.com/office/spreadsheetml/2009/9/main" uri="{CCE6A557-97BC-4b89-ADB6-D9C93CAAB3DF}">
      <x14:dataValidations xmlns:xm="http://schemas.microsoft.com/office/excel/2006/main" count="6">
        <x14:dataValidation type="list" allowBlank="1" showInputMessage="1" showErrorMessage="1" xr:uid="{37CFC213-71D5-4339-A625-FD2FF07DFCB0}">
          <x14:formula1>
            <xm:f>リスト!$D$2:$D$8</xm:f>
          </x14:formula1>
          <xm:sqref>C18 F18</xm:sqref>
        </x14:dataValidation>
        <x14:dataValidation type="list" operator="greaterThan" allowBlank="1" showInputMessage="1" showErrorMessage="1" xr:uid="{6C89CAD1-4401-4F7C-B518-1892E96EAD55}">
          <x14:formula1>
            <xm:f>リスト!$F$2:$F$7</xm:f>
          </x14:formula1>
          <xm:sqref>F43:F46 F69:F72 C69:C72 C43:C46</xm:sqref>
        </x14:dataValidation>
        <x14:dataValidation type="list" operator="greaterThan" allowBlank="1" showInputMessage="1" showErrorMessage="1" xr:uid="{8CEEFA88-1491-4A37-8994-AE37E9E789EF}">
          <x14:formula1>
            <xm:f>リスト!$J$2:$J$7</xm:f>
          </x14:formula1>
          <xm:sqref>F132 C154 F154 C132 C110 F66 C66 F110</xm:sqref>
        </x14:dataValidation>
        <x14:dataValidation type="list" allowBlank="1" showInputMessage="1" showErrorMessage="1" xr:uid="{566021FC-93D8-4210-B6E1-9657A2444773}">
          <x14:formula1>
            <xm:f>リスト!$J$2:$J$7</xm:f>
          </x14:formula1>
          <xm:sqref>C88 F88</xm:sqref>
        </x14:dataValidation>
        <x14:dataValidation type="list" allowBlank="1" showInputMessage="1" showErrorMessage="1" xr:uid="{B98B1DD8-0C7C-4E92-99EA-097983E083AB}">
          <x14:formula1>
            <xm:f>リスト!$F$2:$F$7</xm:f>
          </x14:formula1>
          <xm:sqref>F113:F116 C113:C116 C91:C94 F91:F94 C135:C138 F135:F138 C157:C160 F157:F160</xm:sqref>
        </x14:dataValidation>
        <x14:dataValidation type="list" operator="greaterThanOrEqual" allowBlank="1" showInputMessage="1" showErrorMessage="1" xr:uid="{AB4502C2-DA47-4482-9786-16F473853484}">
          <x14:formula1>
            <xm:f>リスト!$H$2:$H$4</xm:f>
          </x14:formula1>
          <xm:sqref>C57 F57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9DBCDB-D88E-4290-8711-75DAFD03AE21}">
  <sheetPr>
    <tabColor rgb="FFFFFF00"/>
    <pageSetUpPr fitToPage="1"/>
  </sheetPr>
  <dimension ref="A1:AT48"/>
  <sheetViews>
    <sheetView showGridLines="0" view="pageBreakPreview" zoomScaleNormal="85" zoomScaleSheetLayoutView="100" workbookViewId="0">
      <selection activeCell="F17" sqref="F17:U17"/>
    </sheetView>
  </sheetViews>
  <sheetFormatPr defaultColWidth="2.5" defaultRowHeight="14.1" customHeight="1" x14ac:dyDescent="0.15"/>
  <cols>
    <col min="1" max="4" width="2.5" style="1"/>
    <col min="5" max="5" width="3.375" style="1" customWidth="1"/>
    <col min="6" max="14" width="2.5" style="1" customWidth="1"/>
    <col min="15" max="15" width="3.5" style="1" customWidth="1"/>
    <col min="16" max="17" width="2.125" style="1" customWidth="1"/>
    <col min="18" max="18" width="3.5" style="1" customWidth="1"/>
    <col min="19" max="21" width="2" style="1" customWidth="1"/>
    <col min="22" max="25" width="2.5" style="1"/>
    <col min="26" max="26" width="3.375" style="1" customWidth="1"/>
    <col min="27" max="37" width="3.5" style="1" customWidth="1"/>
    <col min="38" max="38" width="2.5" style="1" customWidth="1"/>
    <col min="39" max="40" width="2.625" style="1" bestFit="1" customWidth="1"/>
    <col min="41" max="45" width="2.5" style="1"/>
    <col min="46" max="46" width="11.375" style="1" customWidth="1"/>
    <col min="47" max="57" width="2.5" style="1"/>
    <col min="58" max="58" width="2.5" style="1" customWidth="1"/>
    <col min="59" max="16384" width="2.5" style="1"/>
  </cols>
  <sheetData>
    <row r="1" spans="1:37" ht="25.9" customHeight="1" x14ac:dyDescent="0.15">
      <c r="A1" s="255" t="s">
        <v>1651</v>
      </c>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row>
    <row r="2" spans="1:37" ht="7.9" customHeight="1" x14ac:dyDescent="0.15">
      <c r="A2" s="24"/>
      <c r="B2" s="25"/>
      <c r="C2" s="25"/>
      <c r="D2" s="25"/>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row>
    <row r="3" spans="1:37" ht="24" customHeight="1" x14ac:dyDescent="0.15">
      <c r="A3" s="260" t="s">
        <v>22</v>
      </c>
      <c r="B3" s="261"/>
      <c r="C3" s="261"/>
      <c r="D3" s="261"/>
      <c r="E3" s="254"/>
      <c r="F3" s="252" t="e">
        <f>VLOOKUP(入力シート!C5,リスト!$A:$B,2,FALSE)</f>
        <v>#N/A</v>
      </c>
      <c r="G3" s="253"/>
      <c r="H3" s="253"/>
      <c r="I3" s="253"/>
      <c r="J3" s="253"/>
      <c r="K3" s="253"/>
      <c r="L3" s="253"/>
      <c r="M3" s="253"/>
      <c r="N3" s="253"/>
      <c r="O3" s="253"/>
      <c r="P3" s="253"/>
      <c r="Q3" s="253"/>
      <c r="R3" s="253"/>
      <c r="S3" s="253"/>
      <c r="T3" s="253"/>
      <c r="U3" s="254"/>
      <c r="V3" s="257"/>
      <c r="W3" s="257"/>
      <c r="X3" s="257"/>
      <c r="Y3" s="257"/>
      <c r="Z3" s="257"/>
      <c r="AA3" s="257"/>
      <c r="AB3" s="257"/>
      <c r="AC3" s="257"/>
      <c r="AD3" s="257"/>
      <c r="AE3" s="257"/>
      <c r="AF3" s="257"/>
      <c r="AG3" s="257"/>
      <c r="AH3" s="257"/>
      <c r="AI3" s="257"/>
      <c r="AJ3" s="257"/>
      <c r="AK3" s="257"/>
    </row>
    <row r="4" spans="1:37" ht="24" customHeight="1" x14ac:dyDescent="0.15">
      <c r="A4" s="260" t="s">
        <v>26</v>
      </c>
      <c r="B4" s="253"/>
      <c r="C4" s="253"/>
      <c r="D4" s="253"/>
      <c r="E4" s="254"/>
      <c r="F4" s="262">
        <f>入力シート!C7</f>
        <v>0</v>
      </c>
      <c r="G4" s="262"/>
      <c r="H4" s="262"/>
      <c r="I4" s="263"/>
      <c r="J4" s="260" t="s">
        <v>1580</v>
      </c>
      <c r="K4" s="253"/>
      <c r="L4" s="253"/>
      <c r="M4" s="254"/>
      <c r="N4" s="262">
        <f>入力シート!C8</f>
        <v>0</v>
      </c>
      <c r="O4" s="262"/>
      <c r="P4" s="262"/>
      <c r="Q4" s="262"/>
      <c r="R4" s="262"/>
      <c r="S4" s="262"/>
      <c r="T4" s="262"/>
      <c r="U4" s="263"/>
      <c r="V4" s="251" t="s">
        <v>23</v>
      </c>
      <c r="W4" s="248"/>
      <c r="X4" s="248"/>
      <c r="Y4" s="248"/>
      <c r="Z4" s="249"/>
      <c r="AA4" s="252">
        <f>入力シート!C9</f>
        <v>0</v>
      </c>
      <c r="AB4" s="253"/>
      <c r="AC4" s="253"/>
      <c r="AD4" s="253"/>
      <c r="AE4" s="253"/>
      <c r="AF4" s="253"/>
      <c r="AG4" s="253"/>
      <c r="AH4" s="253"/>
      <c r="AI4" s="253"/>
      <c r="AJ4" s="253"/>
      <c r="AK4" s="254"/>
    </row>
    <row r="5" spans="1:37" ht="24" customHeight="1" x14ac:dyDescent="0.15">
      <c r="A5" s="260" t="s">
        <v>1</v>
      </c>
      <c r="B5" s="253"/>
      <c r="C5" s="253"/>
      <c r="D5" s="253"/>
      <c r="E5" s="254"/>
      <c r="F5" s="288">
        <f>入力シート!C10</f>
        <v>0</v>
      </c>
      <c r="G5" s="253"/>
      <c r="H5" s="253"/>
      <c r="I5" s="254"/>
      <c r="J5" s="260" t="s">
        <v>1581</v>
      </c>
      <c r="K5" s="253"/>
      <c r="L5" s="253"/>
      <c r="M5" s="254"/>
      <c r="N5" s="285">
        <f>IF(入力シート!D18&lt;&gt;"",入力シート!C18&amp;" ("&amp;入力シート!D18&amp;")",入力シート!C18)</f>
        <v>0</v>
      </c>
      <c r="O5" s="253"/>
      <c r="P5" s="253"/>
      <c r="Q5" s="253"/>
      <c r="R5" s="253"/>
      <c r="S5" s="253"/>
      <c r="T5" s="253"/>
      <c r="U5" s="253"/>
      <c r="V5" s="253"/>
      <c r="W5" s="253"/>
      <c r="X5" s="253"/>
      <c r="Y5" s="253"/>
      <c r="Z5" s="253"/>
      <c r="AA5" s="253"/>
      <c r="AB5" s="253"/>
      <c r="AC5" s="253"/>
      <c r="AD5" s="253"/>
      <c r="AE5" s="253"/>
      <c r="AF5" s="253"/>
      <c r="AG5" s="253"/>
      <c r="AH5" s="253"/>
      <c r="AI5" s="253"/>
      <c r="AJ5" s="253"/>
      <c r="AK5" s="254"/>
    </row>
    <row r="6" spans="1:37" ht="24" customHeight="1" x14ac:dyDescent="0.15">
      <c r="A6" s="260" t="s">
        <v>24</v>
      </c>
      <c r="B6" s="253"/>
      <c r="C6" s="253"/>
      <c r="D6" s="253"/>
      <c r="E6" s="254"/>
      <c r="F6" s="262" t="e">
        <f>F3</f>
        <v>#N/A</v>
      </c>
      <c r="G6" s="262"/>
      <c r="H6" s="262"/>
      <c r="I6" s="262"/>
      <c r="J6" s="262"/>
      <c r="K6" s="262"/>
      <c r="L6" s="262"/>
      <c r="M6" s="262"/>
      <c r="N6" s="262"/>
      <c r="O6" s="262"/>
      <c r="P6" s="262"/>
      <c r="Q6" s="262"/>
      <c r="R6" s="262"/>
      <c r="S6" s="262"/>
      <c r="T6" s="262"/>
      <c r="U6" s="263"/>
      <c r="V6" s="251" t="s">
        <v>25</v>
      </c>
      <c r="W6" s="248"/>
      <c r="X6" s="248"/>
      <c r="Y6" s="248"/>
      <c r="Z6" s="249"/>
      <c r="AA6" s="287" t="e">
        <f>VLOOKUP(入力シート!C6,リスト!$A:$B,2,FALSE)</f>
        <v>#N/A</v>
      </c>
      <c r="AB6" s="287"/>
      <c r="AC6" s="287"/>
      <c r="AD6" s="287"/>
      <c r="AE6" s="287"/>
      <c r="AF6" s="287"/>
      <c r="AG6" s="287"/>
      <c r="AH6" s="287"/>
      <c r="AI6" s="287"/>
      <c r="AJ6" s="287"/>
      <c r="AK6" s="287"/>
    </row>
    <row r="7" spans="1:37" ht="24" customHeight="1" x14ac:dyDescent="0.15">
      <c r="A7" s="260" t="s">
        <v>28</v>
      </c>
      <c r="B7" s="253"/>
      <c r="C7" s="253"/>
      <c r="D7" s="253"/>
      <c r="E7" s="254"/>
      <c r="F7" s="286">
        <f>入力シート!C12</f>
        <v>0</v>
      </c>
      <c r="G7" s="286"/>
      <c r="H7" s="286"/>
      <c r="I7" s="286"/>
      <c r="J7" s="262"/>
      <c r="K7" s="262"/>
      <c r="L7" s="262"/>
      <c r="M7" s="262"/>
      <c r="N7" s="262"/>
      <c r="O7" s="262"/>
      <c r="P7" s="262"/>
      <c r="Q7" s="262"/>
      <c r="R7" s="262"/>
      <c r="S7" s="262"/>
      <c r="T7" s="262"/>
      <c r="U7" s="263"/>
      <c r="V7" s="248" t="s">
        <v>29</v>
      </c>
      <c r="W7" s="248"/>
      <c r="X7" s="248"/>
      <c r="Y7" s="248"/>
      <c r="Z7" s="249"/>
      <c r="AA7" s="287">
        <f>入力シート!C11</f>
        <v>0</v>
      </c>
      <c r="AB7" s="287"/>
      <c r="AC7" s="287"/>
      <c r="AD7" s="287"/>
      <c r="AE7" s="287"/>
      <c r="AF7" s="287"/>
      <c r="AG7" s="287"/>
      <c r="AH7" s="287"/>
      <c r="AI7" s="287"/>
      <c r="AJ7" s="287"/>
      <c r="AK7" s="287"/>
    </row>
    <row r="8" spans="1:37" ht="24" customHeight="1" x14ac:dyDescent="0.15">
      <c r="A8" s="260" t="s">
        <v>1644</v>
      </c>
      <c r="B8" s="253"/>
      <c r="C8" s="253"/>
      <c r="D8" s="253"/>
      <c r="E8" s="253"/>
      <c r="F8" s="301"/>
      <c r="G8" s="302"/>
      <c r="H8" s="302"/>
      <c r="I8" s="303"/>
      <c r="J8" s="103"/>
      <c r="K8" s="103"/>
      <c r="L8" s="103"/>
      <c r="M8" s="103"/>
      <c r="N8" s="103"/>
      <c r="O8" s="103"/>
      <c r="P8" s="103"/>
      <c r="Q8" s="103"/>
      <c r="R8" s="103"/>
      <c r="S8" s="103"/>
      <c r="T8" s="103"/>
      <c r="U8" s="103"/>
      <c r="V8" s="99"/>
      <c r="W8" s="99"/>
      <c r="X8" s="99"/>
      <c r="Y8" s="99"/>
      <c r="Z8" s="99"/>
      <c r="AA8" s="99"/>
      <c r="AB8" s="99"/>
      <c r="AC8" s="99"/>
      <c r="AD8" s="99"/>
      <c r="AE8" s="99"/>
      <c r="AF8" s="99"/>
      <c r="AG8" s="99"/>
      <c r="AH8" s="99"/>
      <c r="AI8" s="99"/>
      <c r="AJ8" s="99"/>
      <c r="AK8" s="99"/>
    </row>
    <row r="9" spans="1:37" ht="24" customHeight="1" x14ac:dyDescent="0.15">
      <c r="A9" s="283" t="s">
        <v>1645</v>
      </c>
      <c r="B9" s="294"/>
      <c r="C9" s="294"/>
      <c r="D9" s="294"/>
      <c r="E9" s="294"/>
      <c r="F9" s="301"/>
      <c r="G9" s="302"/>
      <c r="H9" s="302"/>
      <c r="I9" s="303"/>
      <c r="J9" s="267" t="s">
        <v>1648</v>
      </c>
      <c r="K9" s="294"/>
      <c r="L9" s="294"/>
      <c r="M9" s="294"/>
      <c r="N9" s="293"/>
      <c r="O9" s="291"/>
      <c r="P9" s="292"/>
      <c r="Q9" s="292"/>
      <c r="R9" s="292"/>
      <c r="S9" s="292"/>
      <c r="T9" s="289" t="s">
        <v>1649</v>
      </c>
      <c r="U9" s="293"/>
      <c r="V9" s="293"/>
      <c r="W9" s="293"/>
      <c r="X9" s="293"/>
      <c r="Y9" s="293"/>
      <c r="Z9" s="291"/>
      <c r="AA9" s="292"/>
      <c r="AB9" s="292"/>
      <c r="AC9" s="292"/>
      <c r="AD9" s="289" t="s">
        <v>1650</v>
      </c>
      <c r="AE9" s="290"/>
      <c r="AF9" s="290"/>
      <c r="AG9" s="290"/>
      <c r="AH9" s="264" t="str">
        <f>IF(O9-Z9&gt;0,O9-Z9,"")</f>
        <v/>
      </c>
      <c r="AI9" s="265"/>
      <c r="AJ9" s="265"/>
      <c r="AK9" s="265"/>
    </row>
    <row r="10" spans="1:37" ht="6" customHeight="1" x14ac:dyDescent="0.15">
      <c r="G10" s="104"/>
    </row>
    <row r="11" spans="1:37" ht="24" customHeight="1" x14ac:dyDescent="0.15">
      <c r="A11" s="258" t="str">
        <f>IF(AH9&lt;&gt;"",IF(AH9&gt;IF(F8=1,AA15,IF(F8=2,AA15+AA25,IF(F8=3,AA15+AA25+AA35))),"※宿泊費相当額が宿泊費基準額の合計を超過しています。宿泊費基準額を超過するホテルへの宿泊は認められません。",""),"")</f>
        <v/>
      </c>
      <c r="B11" s="259"/>
      <c r="C11" s="259"/>
      <c r="D11" s="259"/>
      <c r="E11" s="259"/>
      <c r="F11" s="259"/>
      <c r="G11" s="259"/>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259"/>
    </row>
    <row r="12" spans="1:37" ht="6" customHeight="1" x14ac:dyDescent="0.15">
      <c r="A12" s="100"/>
      <c r="B12" s="107"/>
      <c r="C12" s="107"/>
      <c r="D12" s="107"/>
      <c r="E12" s="107"/>
      <c r="F12" s="107"/>
      <c r="G12" s="107"/>
      <c r="H12" s="107"/>
      <c r="I12" s="107"/>
      <c r="J12" s="107"/>
      <c r="K12" s="107"/>
      <c r="L12" s="107"/>
      <c r="M12" s="107"/>
      <c r="N12" s="107"/>
      <c r="O12" s="107"/>
      <c r="P12" s="107"/>
      <c r="Q12" s="107"/>
      <c r="R12" s="107"/>
      <c r="S12" s="107"/>
      <c r="T12" s="107"/>
      <c r="U12" s="107"/>
      <c r="V12" s="107"/>
      <c r="W12" s="107"/>
      <c r="X12" s="107"/>
      <c r="Y12" s="107"/>
      <c r="Z12" s="107"/>
      <c r="AA12" s="107"/>
      <c r="AB12" s="107"/>
      <c r="AC12" s="107"/>
      <c r="AD12" s="107"/>
      <c r="AE12" s="107"/>
      <c r="AF12" s="107"/>
      <c r="AG12" s="107"/>
      <c r="AH12" s="107"/>
      <c r="AI12" s="107"/>
      <c r="AJ12" s="107"/>
      <c r="AK12" s="107"/>
    </row>
    <row r="13" spans="1:37" ht="24" customHeight="1" x14ac:dyDescent="0.15">
      <c r="A13" s="2" t="s">
        <v>1641</v>
      </c>
    </row>
    <row r="14" spans="1:37" ht="24" customHeight="1" x14ac:dyDescent="0.15">
      <c r="A14" s="271" t="s">
        <v>1584</v>
      </c>
      <c r="B14" s="248"/>
      <c r="C14" s="248"/>
      <c r="D14" s="248"/>
      <c r="E14" s="249"/>
      <c r="F14" s="278"/>
      <c r="G14" s="279"/>
      <c r="H14" s="279"/>
      <c r="I14" s="279"/>
      <c r="J14" s="279"/>
      <c r="K14" s="279"/>
      <c r="L14" s="279"/>
      <c r="M14" s="279"/>
      <c r="N14" s="279"/>
      <c r="O14" s="279"/>
      <c r="P14" s="279"/>
      <c r="Q14" s="279"/>
      <c r="R14" s="279"/>
      <c r="S14" s="279"/>
      <c r="T14" s="279"/>
      <c r="U14" s="279"/>
      <c r="V14" s="280"/>
      <c r="W14" s="280"/>
      <c r="X14" s="280"/>
      <c r="Y14" s="280"/>
      <c r="Z14" s="280"/>
      <c r="AA14" s="280"/>
      <c r="AB14" s="280"/>
      <c r="AC14" s="280"/>
      <c r="AD14" s="280"/>
      <c r="AE14" s="280"/>
      <c r="AF14" s="280"/>
      <c r="AG14" s="280"/>
      <c r="AH14" s="280"/>
      <c r="AI14" s="280"/>
      <c r="AJ14" s="280"/>
      <c r="AK14" s="281"/>
    </row>
    <row r="15" spans="1:37" ht="24" customHeight="1" x14ac:dyDescent="0.15">
      <c r="A15" s="266" t="s">
        <v>1582</v>
      </c>
      <c r="B15" s="267"/>
      <c r="C15" s="267"/>
      <c r="D15" s="267"/>
      <c r="E15" s="268"/>
      <c r="F15" s="282"/>
      <c r="G15" s="282"/>
      <c r="H15" s="282"/>
      <c r="I15" s="282"/>
      <c r="J15" s="282"/>
      <c r="K15" s="282"/>
      <c r="L15" s="282"/>
      <c r="M15" s="282"/>
      <c r="N15" s="282"/>
      <c r="O15" s="282"/>
      <c r="P15" s="282"/>
      <c r="Q15" s="282"/>
      <c r="R15" s="282"/>
      <c r="S15" s="282"/>
      <c r="T15" s="282"/>
      <c r="U15" s="282"/>
      <c r="V15" s="283" t="s">
        <v>1583</v>
      </c>
      <c r="W15" s="267"/>
      <c r="X15" s="267"/>
      <c r="Y15" s="267"/>
      <c r="Z15" s="268"/>
      <c r="AA15" s="272" t="str">
        <f>IF(F15="","",VLOOKUP(F15,リスト!$P:$Q,2,FALSE))</f>
        <v/>
      </c>
      <c r="AB15" s="272"/>
      <c r="AC15" s="272"/>
      <c r="AD15" s="272"/>
      <c r="AE15" s="272"/>
      <c r="AF15" s="272"/>
      <c r="AG15" s="272"/>
      <c r="AH15" s="272"/>
      <c r="AI15" s="272"/>
      <c r="AJ15" s="272"/>
      <c r="AK15" s="272"/>
    </row>
    <row r="16" spans="1:37" ht="24" customHeight="1" x14ac:dyDescent="0.15">
      <c r="A16" s="271" t="s">
        <v>1585</v>
      </c>
      <c r="B16" s="248"/>
      <c r="C16" s="248"/>
      <c r="D16" s="248"/>
      <c r="E16" s="249"/>
      <c r="F16" s="284"/>
      <c r="G16" s="284"/>
      <c r="H16" s="284"/>
      <c r="I16" s="284"/>
      <c r="J16" s="284"/>
      <c r="K16" s="284"/>
      <c r="L16" s="284"/>
      <c r="M16" s="284"/>
      <c r="N16" s="284"/>
      <c r="O16" s="284"/>
      <c r="P16" s="284"/>
      <c r="Q16" s="284"/>
      <c r="R16" s="284"/>
      <c r="S16" s="284"/>
      <c r="T16" s="284"/>
      <c r="U16" s="284"/>
      <c r="V16" s="248" t="s">
        <v>1586</v>
      </c>
      <c r="W16" s="248"/>
      <c r="X16" s="248"/>
      <c r="Y16" s="248"/>
      <c r="Z16" s="249"/>
      <c r="AA16" s="276"/>
      <c r="AB16" s="276"/>
      <c r="AC16" s="276"/>
      <c r="AD16" s="276"/>
      <c r="AE16" s="276"/>
      <c r="AF16" s="276"/>
      <c r="AG16" s="276"/>
      <c r="AH16" s="276"/>
      <c r="AI16" s="276"/>
      <c r="AJ16" s="276"/>
      <c r="AK16" s="276"/>
    </row>
    <row r="17" spans="1:37" ht="24" customHeight="1" x14ac:dyDescent="0.15">
      <c r="A17" s="247" t="s">
        <v>1639</v>
      </c>
      <c r="B17" s="248"/>
      <c r="C17" s="248"/>
      <c r="D17" s="248"/>
      <c r="E17" s="249"/>
      <c r="F17" s="250"/>
      <c r="G17" s="250"/>
      <c r="H17" s="250"/>
      <c r="I17" s="250"/>
      <c r="J17" s="250"/>
      <c r="K17" s="250"/>
      <c r="L17" s="250"/>
      <c r="M17" s="250"/>
      <c r="N17" s="250"/>
      <c r="O17" s="250"/>
      <c r="P17" s="250"/>
      <c r="Q17" s="250"/>
      <c r="R17" s="250"/>
      <c r="S17" s="250"/>
      <c r="T17" s="250"/>
      <c r="U17" s="250"/>
      <c r="V17" s="251" t="s">
        <v>1640</v>
      </c>
      <c r="W17" s="248"/>
      <c r="X17" s="248"/>
      <c r="Y17" s="248"/>
      <c r="Z17" s="249"/>
      <c r="AA17" s="250"/>
      <c r="AB17" s="250"/>
      <c r="AC17" s="250"/>
      <c r="AD17" s="250"/>
      <c r="AE17" s="250"/>
      <c r="AF17" s="250"/>
      <c r="AG17" s="250"/>
      <c r="AH17" s="250"/>
      <c r="AI17" s="250"/>
      <c r="AJ17" s="250"/>
      <c r="AK17" s="250"/>
    </row>
    <row r="18" spans="1:37" ht="24" customHeight="1" x14ac:dyDescent="0.15">
      <c r="A18" s="273" t="s">
        <v>1635</v>
      </c>
      <c r="B18" s="274"/>
      <c r="C18" s="274"/>
      <c r="D18" s="274"/>
      <c r="E18" s="275"/>
      <c r="F18" s="276"/>
      <c r="G18" s="276"/>
      <c r="H18" s="276"/>
      <c r="I18" s="276"/>
      <c r="J18" s="276"/>
      <c r="K18" s="276"/>
      <c r="L18" s="276"/>
      <c r="M18" s="276"/>
      <c r="N18" s="276"/>
      <c r="O18" s="276"/>
      <c r="P18" s="276"/>
      <c r="Q18" s="276"/>
      <c r="R18" s="276"/>
      <c r="S18" s="276"/>
      <c r="T18" s="276"/>
      <c r="U18" s="276"/>
      <c r="V18" s="277" t="s">
        <v>1636</v>
      </c>
      <c r="W18" s="274"/>
      <c r="X18" s="274"/>
      <c r="Y18" s="274"/>
      <c r="Z18" s="275"/>
      <c r="AA18" s="276"/>
      <c r="AB18" s="276"/>
      <c r="AC18" s="276"/>
      <c r="AD18" s="276"/>
      <c r="AE18" s="276"/>
      <c r="AF18" s="276"/>
      <c r="AG18" s="276"/>
      <c r="AH18" s="276"/>
      <c r="AI18" s="276"/>
      <c r="AJ18" s="276"/>
      <c r="AK18" s="276"/>
    </row>
    <row r="19" spans="1:37" ht="6" customHeight="1" x14ac:dyDescent="0.15"/>
    <row r="20" spans="1:37" ht="24" customHeight="1" x14ac:dyDescent="0.15">
      <c r="A20" s="271" t="s">
        <v>1637</v>
      </c>
      <c r="B20" s="248"/>
      <c r="C20" s="248"/>
      <c r="D20" s="248"/>
      <c r="E20" s="249"/>
      <c r="F20" s="272" t="str">
        <f>IF(F14="", "", MIN(AA15, AA16-F18-AA18))</f>
        <v/>
      </c>
      <c r="G20" s="272"/>
      <c r="H20" s="272"/>
      <c r="I20" s="272"/>
      <c r="J20" s="272"/>
      <c r="K20" s="272"/>
      <c r="L20" s="272"/>
      <c r="M20" s="272"/>
      <c r="N20" s="272"/>
      <c r="O20" s="272"/>
      <c r="P20" s="272"/>
      <c r="Q20" s="272"/>
      <c r="R20" s="272"/>
      <c r="S20" s="272"/>
      <c r="T20" s="272"/>
      <c r="U20" s="272"/>
      <c r="V20" s="248" t="s">
        <v>1638</v>
      </c>
      <c r="W20" s="248"/>
      <c r="X20" s="248"/>
      <c r="Y20" s="248"/>
      <c r="Z20" s="249"/>
      <c r="AA20" s="272" t="str">
        <f>IF(F14="","",IF(AND(F17="含まれる（無料の食事がついている場合を含む）",AA17="含まれる（無料の食事がついている場合を含む）",F18="",AA18=""),(2400/3),IF(OR(AND(F17="含まれる（無料の食事がついている場合を含む）",F18=""),AND(AA17="含まれる（無料の食事がついている場合を含む）",AA18="")),(2400*2/3),2400)))</f>
        <v/>
      </c>
      <c r="AB20" s="272"/>
      <c r="AC20" s="272"/>
      <c r="AD20" s="272"/>
      <c r="AE20" s="272"/>
      <c r="AF20" s="272"/>
      <c r="AG20" s="272"/>
      <c r="AH20" s="272"/>
      <c r="AI20" s="272"/>
      <c r="AJ20" s="272"/>
      <c r="AK20" s="272"/>
    </row>
    <row r="21" spans="1:37" ht="27" customHeight="1" x14ac:dyDescent="0.15">
      <c r="A21" s="269" t="str">
        <f>IF(AA16="","",IF(F20&gt;AA15,"※宿泊費基準額を超過するホテルへの宿泊は原則として認められません。宿泊費基準額以内で宿泊できるホテルが見つからなかった等やむを得ない事情がある場合は、総務ワークステーション旅費班に御相談下さい。",""))</f>
        <v/>
      </c>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270"/>
    </row>
    <row r="22" spans="1:37" ht="6" customHeight="1" x14ac:dyDescent="0.15">
      <c r="A22" s="100"/>
      <c r="B22" s="101"/>
      <c r="C22" s="101"/>
      <c r="D22" s="101"/>
      <c r="E22" s="101"/>
      <c r="F22" s="101"/>
      <c r="G22" s="101"/>
      <c r="H22" s="101"/>
      <c r="I22" s="101"/>
      <c r="J22" s="101"/>
      <c r="K22" s="101"/>
      <c r="L22" s="101"/>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row>
    <row r="23" spans="1:37" ht="27" customHeight="1" x14ac:dyDescent="0.15">
      <c r="A23" s="2" t="s">
        <v>1642</v>
      </c>
    </row>
    <row r="24" spans="1:37" ht="27" customHeight="1" x14ac:dyDescent="0.15">
      <c r="A24" s="271" t="s">
        <v>1584</v>
      </c>
      <c r="B24" s="248"/>
      <c r="C24" s="248"/>
      <c r="D24" s="248"/>
      <c r="E24" s="249"/>
      <c r="F24" s="278"/>
      <c r="G24" s="279"/>
      <c r="H24" s="279"/>
      <c r="I24" s="279"/>
      <c r="J24" s="279"/>
      <c r="K24" s="279"/>
      <c r="L24" s="279"/>
      <c r="M24" s="279"/>
      <c r="N24" s="279"/>
      <c r="O24" s="279"/>
      <c r="P24" s="279"/>
      <c r="Q24" s="279"/>
      <c r="R24" s="279"/>
      <c r="S24" s="279"/>
      <c r="T24" s="279"/>
      <c r="U24" s="279"/>
      <c r="V24" s="280"/>
      <c r="W24" s="280"/>
      <c r="X24" s="280"/>
      <c r="Y24" s="280"/>
      <c r="Z24" s="280"/>
      <c r="AA24" s="280"/>
      <c r="AB24" s="280"/>
      <c r="AC24" s="280"/>
      <c r="AD24" s="280"/>
      <c r="AE24" s="280"/>
      <c r="AF24" s="280"/>
      <c r="AG24" s="280"/>
      <c r="AH24" s="280"/>
      <c r="AI24" s="280"/>
      <c r="AJ24" s="280"/>
      <c r="AK24" s="281"/>
    </row>
    <row r="25" spans="1:37" ht="27" customHeight="1" x14ac:dyDescent="0.15">
      <c r="A25" s="266" t="s">
        <v>1582</v>
      </c>
      <c r="B25" s="267"/>
      <c r="C25" s="267"/>
      <c r="D25" s="267"/>
      <c r="E25" s="268"/>
      <c r="F25" s="282"/>
      <c r="G25" s="282"/>
      <c r="H25" s="282"/>
      <c r="I25" s="282"/>
      <c r="J25" s="282"/>
      <c r="K25" s="282"/>
      <c r="L25" s="282"/>
      <c r="M25" s="282"/>
      <c r="N25" s="282"/>
      <c r="O25" s="282"/>
      <c r="P25" s="282"/>
      <c r="Q25" s="282"/>
      <c r="R25" s="282"/>
      <c r="S25" s="282"/>
      <c r="T25" s="282"/>
      <c r="U25" s="282"/>
      <c r="V25" s="283" t="s">
        <v>1583</v>
      </c>
      <c r="W25" s="267"/>
      <c r="X25" s="267"/>
      <c r="Y25" s="267"/>
      <c r="Z25" s="268"/>
      <c r="AA25" s="272" t="str">
        <f>IF(F25="","",VLOOKUP(F25,リスト!$P:$Q,2,FALSE))</f>
        <v/>
      </c>
      <c r="AB25" s="272"/>
      <c r="AC25" s="272"/>
      <c r="AD25" s="272"/>
      <c r="AE25" s="272"/>
      <c r="AF25" s="272"/>
      <c r="AG25" s="272"/>
      <c r="AH25" s="272"/>
      <c r="AI25" s="272"/>
      <c r="AJ25" s="272"/>
      <c r="AK25" s="272"/>
    </row>
    <row r="26" spans="1:37" ht="27" customHeight="1" x14ac:dyDescent="0.15">
      <c r="A26" s="271" t="s">
        <v>1585</v>
      </c>
      <c r="B26" s="248"/>
      <c r="C26" s="248"/>
      <c r="D26" s="248"/>
      <c r="E26" s="249"/>
      <c r="F26" s="284"/>
      <c r="G26" s="284"/>
      <c r="H26" s="284"/>
      <c r="I26" s="284"/>
      <c r="J26" s="284"/>
      <c r="K26" s="284"/>
      <c r="L26" s="284"/>
      <c r="M26" s="284"/>
      <c r="N26" s="284"/>
      <c r="O26" s="284"/>
      <c r="P26" s="284"/>
      <c r="Q26" s="284"/>
      <c r="R26" s="284"/>
      <c r="S26" s="284"/>
      <c r="T26" s="284"/>
      <c r="U26" s="284"/>
      <c r="V26" s="248" t="s">
        <v>1586</v>
      </c>
      <c r="W26" s="248"/>
      <c r="X26" s="248"/>
      <c r="Y26" s="248"/>
      <c r="Z26" s="249"/>
      <c r="AA26" s="276"/>
      <c r="AB26" s="276"/>
      <c r="AC26" s="276"/>
      <c r="AD26" s="276"/>
      <c r="AE26" s="276"/>
      <c r="AF26" s="276"/>
      <c r="AG26" s="276"/>
      <c r="AH26" s="276"/>
      <c r="AI26" s="276"/>
      <c r="AJ26" s="276"/>
      <c r="AK26" s="276"/>
    </row>
    <row r="27" spans="1:37" ht="27" customHeight="1" x14ac:dyDescent="0.15">
      <c r="A27" s="247" t="s">
        <v>1639</v>
      </c>
      <c r="B27" s="248"/>
      <c r="C27" s="248"/>
      <c r="D27" s="248"/>
      <c r="E27" s="249"/>
      <c r="F27" s="250"/>
      <c r="G27" s="250"/>
      <c r="H27" s="250"/>
      <c r="I27" s="250"/>
      <c r="J27" s="250"/>
      <c r="K27" s="250"/>
      <c r="L27" s="250"/>
      <c r="M27" s="250"/>
      <c r="N27" s="250"/>
      <c r="O27" s="250"/>
      <c r="P27" s="250"/>
      <c r="Q27" s="250"/>
      <c r="R27" s="250"/>
      <c r="S27" s="250"/>
      <c r="T27" s="250"/>
      <c r="U27" s="250"/>
      <c r="V27" s="251" t="s">
        <v>1640</v>
      </c>
      <c r="W27" s="248"/>
      <c r="X27" s="248"/>
      <c r="Y27" s="248"/>
      <c r="Z27" s="249"/>
      <c r="AA27" s="250"/>
      <c r="AB27" s="250"/>
      <c r="AC27" s="250"/>
      <c r="AD27" s="250"/>
      <c r="AE27" s="250"/>
      <c r="AF27" s="250"/>
      <c r="AG27" s="250"/>
      <c r="AH27" s="250"/>
      <c r="AI27" s="250"/>
      <c r="AJ27" s="250"/>
      <c r="AK27" s="250"/>
    </row>
    <row r="28" spans="1:37" ht="27" customHeight="1" x14ac:dyDescent="0.15">
      <c r="A28" s="273" t="s">
        <v>1635</v>
      </c>
      <c r="B28" s="274"/>
      <c r="C28" s="274"/>
      <c r="D28" s="274"/>
      <c r="E28" s="275"/>
      <c r="F28" s="276"/>
      <c r="G28" s="276"/>
      <c r="H28" s="276"/>
      <c r="I28" s="276"/>
      <c r="J28" s="276"/>
      <c r="K28" s="276"/>
      <c r="L28" s="276"/>
      <c r="M28" s="276"/>
      <c r="N28" s="276"/>
      <c r="O28" s="276"/>
      <c r="P28" s="276"/>
      <c r="Q28" s="276"/>
      <c r="R28" s="276"/>
      <c r="S28" s="276"/>
      <c r="T28" s="276"/>
      <c r="U28" s="276"/>
      <c r="V28" s="277" t="s">
        <v>1636</v>
      </c>
      <c r="W28" s="274"/>
      <c r="X28" s="274"/>
      <c r="Y28" s="274"/>
      <c r="Z28" s="275"/>
      <c r="AA28" s="276"/>
      <c r="AB28" s="276"/>
      <c r="AC28" s="276"/>
      <c r="AD28" s="276"/>
      <c r="AE28" s="276"/>
      <c r="AF28" s="276"/>
      <c r="AG28" s="276"/>
      <c r="AH28" s="276"/>
      <c r="AI28" s="276"/>
      <c r="AJ28" s="276"/>
      <c r="AK28" s="276"/>
    </row>
    <row r="29" spans="1:37" ht="6" customHeight="1" x14ac:dyDescent="0.15"/>
    <row r="30" spans="1:37" ht="27" customHeight="1" x14ac:dyDescent="0.15">
      <c r="A30" s="271" t="s">
        <v>1637</v>
      </c>
      <c r="B30" s="248"/>
      <c r="C30" s="248"/>
      <c r="D30" s="248"/>
      <c r="E30" s="249"/>
      <c r="F30" s="272" t="str">
        <f>IF(F24="", "", MIN(AA25, AA26-F28-AA28))</f>
        <v/>
      </c>
      <c r="G30" s="272"/>
      <c r="H30" s="272"/>
      <c r="I30" s="272"/>
      <c r="J30" s="272"/>
      <c r="K30" s="272"/>
      <c r="L30" s="272"/>
      <c r="M30" s="272"/>
      <c r="N30" s="272"/>
      <c r="O30" s="272"/>
      <c r="P30" s="272"/>
      <c r="Q30" s="272"/>
      <c r="R30" s="272"/>
      <c r="S30" s="272"/>
      <c r="T30" s="272"/>
      <c r="U30" s="272"/>
      <c r="V30" s="248" t="s">
        <v>1638</v>
      </c>
      <c r="W30" s="248"/>
      <c r="X30" s="248"/>
      <c r="Y30" s="248"/>
      <c r="Z30" s="249"/>
      <c r="AA30" s="272" t="str">
        <f>IF(F24="","",IF(AND(F27="含まれる（無料の食事がついている場合を含む）",AA27="含まれる（無料の食事がついている場合を含む）",F28="",AA28=""),(2400/3),IF(OR(AND(F27="含まれる（無料の食事がついている場合を含む）",F28=""),AND(AA27="含まれる（無料の食事がついている場合を含む）",AA28="")),(2400*2/3),2400)))</f>
        <v/>
      </c>
      <c r="AB30" s="272"/>
      <c r="AC30" s="272"/>
      <c r="AD30" s="272"/>
      <c r="AE30" s="272"/>
      <c r="AF30" s="272"/>
      <c r="AG30" s="272"/>
      <c r="AH30" s="272"/>
      <c r="AI30" s="272"/>
      <c r="AJ30" s="272"/>
      <c r="AK30" s="272"/>
    </row>
    <row r="31" spans="1:37" ht="27" customHeight="1" x14ac:dyDescent="0.15">
      <c r="A31" s="269" t="str">
        <f>IF(AA26="","",IF(F30&gt;AA25,"※宿泊費基準額を超過するホテルへの宿泊は原則として認められません。宿泊費基準額以内で宿泊できるホテルが見つからなかった等やむを得ない事情がある場合は、総務ワークステーション旅費班に御相談下さい。",""))</f>
        <v/>
      </c>
      <c r="B31" s="270"/>
      <c r="C31" s="270"/>
      <c r="D31" s="270"/>
      <c r="E31" s="270"/>
      <c r="F31" s="270"/>
      <c r="G31" s="270"/>
      <c r="H31" s="270"/>
      <c r="I31" s="270"/>
      <c r="J31" s="270"/>
      <c r="K31" s="270"/>
      <c r="L31" s="270"/>
      <c r="M31" s="270"/>
      <c r="N31" s="270"/>
      <c r="O31" s="270"/>
      <c r="P31" s="270"/>
      <c r="Q31" s="270"/>
      <c r="R31" s="270"/>
      <c r="S31" s="270"/>
      <c r="T31" s="270"/>
      <c r="U31" s="270"/>
      <c r="V31" s="270"/>
      <c r="W31" s="270"/>
      <c r="X31" s="270"/>
      <c r="Y31" s="270"/>
      <c r="Z31" s="270"/>
      <c r="AA31" s="270"/>
      <c r="AB31" s="270"/>
      <c r="AC31" s="270"/>
      <c r="AD31" s="270"/>
      <c r="AE31" s="270"/>
      <c r="AF31" s="270"/>
      <c r="AG31" s="270"/>
      <c r="AH31" s="270"/>
      <c r="AI31" s="270"/>
      <c r="AJ31" s="270"/>
      <c r="AK31" s="270"/>
    </row>
    <row r="32" spans="1:37" ht="6" customHeight="1" x14ac:dyDescent="0.15">
      <c r="A32" s="100"/>
      <c r="B32" s="101"/>
      <c r="C32" s="101"/>
      <c r="D32" s="101"/>
      <c r="E32" s="101"/>
      <c r="F32" s="101"/>
      <c r="G32" s="101"/>
      <c r="H32" s="101"/>
      <c r="I32" s="101"/>
      <c r="J32" s="101"/>
      <c r="K32" s="101"/>
      <c r="L32" s="101"/>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row>
    <row r="33" spans="1:46" ht="27" customHeight="1" x14ac:dyDescent="0.15">
      <c r="A33" s="2" t="s">
        <v>1643</v>
      </c>
    </row>
    <row r="34" spans="1:46" ht="27" customHeight="1" x14ac:dyDescent="0.15">
      <c r="A34" s="271" t="s">
        <v>1584</v>
      </c>
      <c r="B34" s="248"/>
      <c r="C34" s="248"/>
      <c r="D34" s="248"/>
      <c r="E34" s="249"/>
      <c r="F34" s="278"/>
      <c r="G34" s="279"/>
      <c r="H34" s="279"/>
      <c r="I34" s="279"/>
      <c r="J34" s="279"/>
      <c r="K34" s="279"/>
      <c r="L34" s="279"/>
      <c r="M34" s="279"/>
      <c r="N34" s="279"/>
      <c r="O34" s="279"/>
      <c r="P34" s="279"/>
      <c r="Q34" s="279"/>
      <c r="R34" s="279"/>
      <c r="S34" s="279"/>
      <c r="T34" s="279"/>
      <c r="U34" s="279"/>
      <c r="V34" s="280"/>
      <c r="W34" s="280"/>
      <c r="X34" s="280"/>
      <c r="Y34" s="280"/>
      <c r="Z34" s="280"/>
      <c r="AA34" s="280"/>
      <c r="AB34" s="280"/>
      <c r="AC34" s="280"/>
      <c r="AD34" s="280"/>
      <c r="AE34" s="280"/>
      <c r="AF34" s="280"/>
      <c r="AG34" s="280"/>
      <c r="AH34" s="280"/>
      <c r="AI34" s="280"/>
      <c r="AJ34" s="280"/>
      <c r="AK34" s="281"/>
    </row>
    <row r="35" spans="1:46" ht="27" customHeight="1" x14ac:dyDescent="0.15">
      <c r="A35" s="266" t="s">
        <v>1582</v>
      </c>
      <c r="B35" s="267"/>
      <c r="C35" s="267"/>
      <c r="D35" s="267"/>
      <c r="E35" s="268"/>
      <c r="F35" s="282"/>
      <c r="G35" s="282"/>
      <c r="H35" s="282"/>
      <c r="I35" s="282"/>
      <c r="J35" s="282"/>
      <c r="K35" s="282"/>
      <c r="L35" s="282"/>
      <c r="M35" s="282"/>
      <c r="N35" s="282"/>
      <c r="O35" s="282"/>
      <c r="P35" s="282"/>
      <c r="Q35" s="282"/>
      <c r="R35" s="282"/>
      <c r="S35" s="282"/>
      <c r="T35" s="282"/>
      <c r="U35" s="282"/>
      <c r="V35" s="283" t="s">
        <v>1583</v>
      </c>
      <c r="W35" s="267"/>
      <c r="X35" s="267"/>
      <c r="Y35" s="267"/>
      <c r="Z35" s="268"/>
      <c r="AA35" s="272" t="str">
        <f>IF(F35="","",VLOOKUP(F35,リスト!$P:$Q,2,FALSE))</f>
        <v/>
      </c>
      <c r="AB35" s="272"/>
      <c r="AC35" s="272"/>
      <c r="AD35" s="272"/>
      <c r="AE35" s="272"/>
      <c r="AF35" s="272"/>
      <c r="AG35" s="272"/>
      <c r="AH35" s="272"/>
      <c r="AI35" s="272"/>
      <c r="AJ35" s="272"/>
      <c r="AK35" s="272"/>
    </row>
    <row r="36" spans="1:46" ht="27" customHeight="1" x14ac:dyDescent="0.15">
      <c r="A36" s="271" t="s">
        <v>1585</v>
      </c>
      <c r="B36" s="248"/>
      <c r="C36" s="248"/>
      <c r="D36" s="248"/>
      <c r="E36" s="249"/>
      <c r="F36" s="284"/>
      <c r="G36" s="284"/>
      <c r="H36" s="284"/>
      <c r="I36" s="284"/>
      <c r="J36" s="284"/>
      <c r="K36" s="284"/>
      <c r="L36" s="284"/>
      <c r="M36" s="284"/>
      <c r="N36" s="284"/>
      <c r="O36" s="284"/>
      <c r="P36" s="284"/>
      <c r="Q36" s="284"/>
      <c r="R36" s="284"/>
      <c r="S36" s="284"/>
      <c r="T36" s="284"/>
      <c r="U36" s="284"/>
      <c r="V36" s="248" t="s">
        <v>1586</v>
      </c>
      <c r="W36" s="248"/>
      <c r="X36" s="248"/>
      <c r="Y36" s="248"/>
      <c r="Z36" s="249"/>
      <c r="AA36" s="276"/>
      <c r="AB36" s="276"/>
      <c r="AC36" s="276"/>
      <c r="AD36" s="276"/>
      <c r="AE36" s="276"/>
      <c r="AF36" s="276"/>
      <c r="AG36" s="276"/>
      <c r="AH36" s="276"/>
      <c r="AI36" s="276"/>
      <c r="AJ36" s="276"/>
      <c r="AK36" s="276"/>
    </row>
    <row r="37" spans="1:46" ht="27" customHeight="1" x14ac:dyDescent="0.15">
      <c r="A37" s="247" t="s">
        <v>1639</v>
      </c>
      <c r="B37" s="248"/>
      <c r="C37" s="248"/>
      <c r="D37" s="248"/>
      <c r="E37" s="249"/>
      <c r="F37" s="250"/>
      <c r="G37" s="250"/>
      <c r="H37" s="250"/>
      <c r="I37" s="250"/>
      <c r="J37" s="250"/>
      <c r="K37" s="250"/>
      <c r="L37" s="250"/>
      <c r="M37" s="250"/>
      <c r="N37" s="250"/>
      <c r="O37" s="250"/>
      <c r="P37" s="250"/>
      <c r="Q37" s="250"/>
      <c r="R37" s="250"/>
      <c r="S37" s="250"/>
      <c r="T37" s="250"/>
      <c r="U37" s="250"/>
      <c r="V37" s="251" t="s">
        <v>1640</v>
      </c>
      <c r="W37" s="248"/>
      <c r="X37" s="248"/>
      <c r="Y37" s="248"/>
      <c r="Z37" s="249"/>
      <c r="AA37" s="250"/>
      <c r="AB37" s="250"/>
      <c r="AC37" s="250"/>
      <c r="AD37" s="250"/>
      <c r="AE37" s="250"/>
      <c r="AF37" s="250"/>
      <c r="AG37" s="250"/>
      <c r="AH37" s="250"/>
      <c r="AI37" s="250"/>
      <c r="AJ37" s="250"/>
      <c r="AK37" s="250"/>
    </row>
    <row r="38" spans="1:46" ht="27" customHeight="1" x14ac:dyDescent="0.15">
      <c r="A38" s="273" t="s">
        <v>1635</v>
      </c>
      <c r="B38" s="274"/>
      <c r="C38" s="274"/>
      <c r="D38" s="274"/>
      <c r="E38" s="275"/>
      <c r="F38" s="276"/>
      <c r="G38" s="276"/>
      <c r="H38" s="276"/>
      <c r="I38" s="276"/>
      <c r="J38" s="276"/>
      <c r="K38" s="276"/>
      <c r="L38" s="276"/>
      <c r="M38" s="276"/>
      <c r="N38" s="276"/>
      <c r="O38" s="276"/>
      <c r="P38" s="276"/>
      <c r="Q38" s="276"/>
      <c r="R38" s="276"/>
      <c r="S38" s="276"/>
      <c r="T38" s="276"/>
      <c r="U38" s="276"/>
      <c r="V38" s="277" t="s">
        <v>1636</v>
      </c>
      <c r="W38" s="274"/>
      <c r="X38" s="274"/>
      <c r="Y38" s="274"/>
      <c r="Z38" s="275"/>
      <c r="AA38" s="276"/>
      <c r="AB38" s="276"/>
      <c r="AC38" s="276"/>
      <c r="AD38" s="276"/>
      <c r="AE38" s="276"/>
      <c r="AF38" s="276"/>
      <c r="AG38" s="276"/>
      <c r="AH38" s="276"/>
      <c r="AI38" s="276"/>
      <c r="AJ38" s="276"/>
      <c r="AK38" s="276"/>
    </row>
    <row r="39" spans="1:46" ht="6" customHeight="1" x14ac:dyDescent="0.15"/>
    <row r="40" spans="1:46" ht="27" customHeight="1" x14ac:dyDescent="0.15">
      <c r="A40" s="271" t="s">
        <v>1637</v>
      </c>
      <c r="B40" s="248"/>
      <c r="C40" s="248"/>
      <c r="D40" s="248"/>
      <c r="E40" s="249"/>
      <c r="F40" s="272" t="str">
        <f>IF(F34="", "", MIN(AA35, AA36-F38-AA38))</f>
        <v/>
      </c>
      <c r="G40" s="272"/>
      <c r="H40" s="272"/>
      <c r="I40" s="272"/>
      <c r="J40" s="272"/>
      <c r="K40" s="272"/>
      <c r="L40" s="272"/>
      <c r="M40" s="272"/>
      <c r="N40" s="272"/>
      <c r="O40" s="272"/>
      <c r="P40" s="272"/>
      <c r="Q40" s="272"/>
      <c r="R40" s="272"/>
      <c r="S40" s="272"/>
      <c r="T40" s="272"/>
      <c r="U40" s="272"/>
      <c r="V40" s="248" t="s">
        <v>1638</v>
      </c>
      <c r="W40" s="248"/>
      <c r="X40" s="248"/>
      <c r="Y40" s="248"/>
      <c r="Z40" s="249"/>
      <c r="AA40" s="272" t="str">
        <f>IF(F34="","",IF(AND(F37="含まれる（無料の食事がついている場合を含む）",AA37="含まれる（無料の食事がついている場合を含む）",F38="",AA38=""),(2400/3),IF(OR(AND(F37="含まれる（無料の食事がついている場合を含む）",F38=""),AND(AA37="含まれる（無料の食事がついている場合を含む）",AA38="")),(2400*2/3),2400)))</f>
        <v/>
      </c>
      <c r="AB40" s="272"/>
      <c r="AC40" s="272"/>
      <c r="AD40" s="272"/>
      <c r="AE40" s="272"/>
      <c r="AF40" s="272"/>
      <c r="AG40" s="272"/>
      <c r="AH40" s="272"/>
      <c r="AI40" s="272"/>
      <c r="AJ40" s="272"/>
      <c r="AK40" s="272"/>
      <c r="AM40" s="110" t="s">
        <v>1668</v>
      </c>
      <c r="AN40" s="110"/>
    </row>
    <row r="41" spans="1:46" ht="27" customHeight="1" x14ac:dyDescent="0.15">
      <c r="A41" s="269" t="str">
        <f>IF(AA36="","",IF(F40&gt;AA35,"※宿泊費基準額を超過するホテルへの宿泊は原則として認められません。宿泊費基準額以内で宿泊できるホテルが見つからなかった等やむを得ない事情がある場合は、総務ワークステーション旅費班に御相談下さい。",""))</f>
        <v/>
      </c>
      <c r="B41" s="270"/>
      <c r="C41" s="270"/>
      <c r="D41" s="270"/>
      <c r="E41" s="270"/>
      <c r="F41" s="270"/>
      <c r="G41" s="270"/>
      <c r="H41" s="270"/>
      <c r="I41" s="270"/>
      <c r="J41" s="270"/>
      <c r="K41" s="270"/>
      <c r="L41" s="270"/>
      <c r="M41" s="270"/>
      <c r="N41" s="270"/>
      <c r="O41" s="270"/>
      <c r="P41" s="270"/>
      <c r="Q41" s="270"/>
      <c r="R41" s="270"/>
      <c r="S41" s="270"/>
      <c r="T41" s="270"/>
      <c r="U41" s="270"/>
      <c r="V41" s="270"/>
      <c r="W41" s="270"/>
      <c r="X41" s="270"/>
      <c r="Y41" s="270"/>
      <c r="Z41" s="270"/>
      <c r="AA41" s="270"/>
      <c r="AB41" s="270"/>
      <c r="AC41" s="270"/>
      <c r="AD41" s="270"/>
      <c r="AE41" s="270"/>
      <c r="AF41" s="270"/>
      <c r="AG41" s="270"/>
      <c r="AH41" s="270"/>
      <c r="AI41" s="270"/>
      <c r="AJ41" s="270"/>
      <c r="AK41" s="270"/>
      <c r="AM41" s="109" t="s">
        <v>1669</v>
      </c>
      <c r="AN41" s="109"/>
    </row>
    <row r="42" spans="1:46" ht="14.25" thickBot="1" x14ac:dyDescent="0.2">
      <c r="A42" s="100"/>
      <c r="B42" s="101"/>
      <c r="C42" s="101"/>
      <c r="D42" s="101"/>
      <c r="E42" s="101"/>
      <c r="F42" s="101"/>
      <c r="G42" s="101"/>
      <c r="H42" s="101"/>
      <c r="I42" s="101"/>
      <c r="J42" s="101"/>
      <c r="K42" s="101"/>
      <c r="L42" s="101"/>
      <c r="M42" s="101"/>
      <c r="N42" s="101"/>
      <c r="O42" s="101"/>
      <c r="P42" s="101"/>
      <c r="Q42" s="101"/>
      <c r="R42" s="101"/>
      <c r="S42" s="101"/>
      <c r="T42" s="101"/>
      <c r="U42" s="101"/>
      <c r="V42" s="101"/>
      <c r="W42" s="101"/>
      <c r="X42" s="101"/>
      <c r="Y42" s="101"/>
      <c r="Z42" s="101"/>
      <c r="AA42" s="101"/>
      <c r="AB42" s="101"/>
      <c r="AC42" s="101"/>
      <c r="AD42" s="101"/>
      <c r="AE42" s="101"/>
      <c r="AF42" s="101"/>
      <c r="AG42" s="101"/>
      <c r="AH42" s="101"/>
      <c r="AI42" s="101"/>
      <c r="AJ42" s="101"/>
      <c r="AK42" s="101"/>
      <c r="AM42" s="109" t="s">
        <v>1670</v>
      </c>
      <c r="AN42" s="109"/>
    </row>
    <row r="43" spans="1:46" ht="5.45" customHeight="1" thickBot="1" x14ac:dyDescent="0.2">
      <c r="A43" s="100"/>
      <c r="B43" s="101"/>
      <c r="C43" s="101"/>
      <c r="D43" s="101"/>
      <c r="E43" s="101"/>
      <c r="F43" s="101"/>
      <c r="G43" s="101"/>
      <c r="H43" s="101"/>
      <c r="I43" s="101"/>
      <c r="J43" s="101"/>
      <c r="K43" s="101"/>
      <c r="L43" s="101"/>
      <c r="M43" s="101"/>
      <c r="N43" s="101"/>
      <c r="O43" s="101"/>
      <c r="P43" s="101"/>
      <c r="Q43" s="101"/>
      <c r="R43" s="101"/>
      <c r="S43" s="101"/>
      <c r="T43" s="101"/>
      <c r="U43" s="101"/>
      <c r="V43" s="101"/>
      <c r="W43" s="101"/>
      <c r="X43" s="101"/>
      <c r="Y43" s="101"/>
      <c r="Z43" s="101"/>
      <c r="AA43" s="101"/>
      <c r="AB43" s="101"/>
      <c r="AC43" s="101"/>
      <c r="AD43" s="101"/>
      <c r="AE43" s="101"/>
      <c r="AF43" s="101"/>
      <c r="AG43" s="101"/>
      <c r="AH43" s="101"/>
      <c r="AI43" s="101"/>
      <c r="AJ43" s="101"/>
      <c r="AK43" s="101"/>
      <c r="AM43" s="109"/>
      <c r="AN43" s="109"/>
    </row>
    <row r="44" spans="1:46" ht="24" customHeight="1" thickBot="1" x14ac:dyDescent="0.2">
      <c r="S44" s="95"/>
      <c r="T44" s="95"/>
      <c r="U44" s="95"/>
      <c r="V44" s="95"/>
      <c r="W44" s="95"/>
      <c r="X44" s="95"/>
      <c r="Y44" s="96" t="s">
        <v>1653</v>
      </c>
      <c r="Z44" s="3"/>
      <c r="AA44" s="96"/>
      <c r="AB44" s="97"/>
      <c r="AC44" s="3"/>
      <c r="AD44" s="295" t="str">
        <f>IF(SUM(F20,F30,F40)&gt;0,SUM(F20,F30,F40),"")</f>
        <v/>
      </c>
      <c r="AE44" s="296"/>
      <c r="AF44" s="296"/>
      <c r="AG44" s="296"/>
      <c r="AH44" s="296"/>
      <c r="AI44" s="296"/>
      <c r="AJ44" s="108"/>
      <c r="AK44" s="108"/>
      <c r="AL44" s="109"/>
      <c r="AM44" s="135"/>
      <c r="AT44" s="112"/>
    </row>
    <row r="45" spans="1:46" ht="24" customHeight="1" thickTop="1" thickBot="1" x14ac:dyDescent="0.2">
      <c r="S45" s="95"/>
      <c r="T45" s="95"/>
      <c r="U45" s="95"/>
      <c r="V45" s="95"/>
      <c r="W45" s="95"/>
      <c r="X45" s="95"/>
      <c r="Y45" s="105" t="s">
        <v>1652</v>
      </c>
      <c r="Z45" s="3"/>
      <c r="AA45" s="96"/>
      <c r="AB45" s="97"/>
      <c r="AC45" s="3"/>
      <c r="AD45" s="297" t="str">
        <f>IF(O9&gt;0,O9,"")</f>
        <v/>
      </c>
      <c r="AE45" s="298"/>
      <c r="AF45" s="298"/>
      <c r="AG45" s="298"/>
      <c r="AH45" s="298"/>
      <c r="AI45" s="298"/>
      <c r="AJ45" s="108"/>
      <c r="AK45" s="108"/>
      <c r="AM45" s="109"/>
      <c r="AT45" s="112"/>
    </row>
    <row r="46" spans="1:46" ht="24" customHeight="1" thickTop="1" thickBot="1" x14ac:dyDescent="0.2">
      <c r="S46" s="95"/>
      <c r="T46" s="95"/>
      <c r="U46" s="95"/>
      <c r="V46" s="95"/>
      <c r="W46" s="95"/>
      <c r="X46" s="95"/>
      <c r="Y46" s="106" t="s">
        <v>1654</v>
      </c>
      <c r="Z46" s="3"/>
      <c r="AA46" s="96"/>
      <c r="AB46" s="97"/>
      <c r="AC46" s="3"/>
      <c r="AD46" s="299" t="str">
        <f>IF(SUM(AA20,AA30,AA40)&gt;0,SUM(AA20,AA30,AA40),"")</f>
        <v/>
      </c>
      <c r="AE46" s="300"/>
      <c r="AF46" s="300"/>
      <c r="AG46" s="300"/>
      <c r="AH46" s="300"/>
      <c r="AI46" s="300"/>
      <c r="AJ46" s="108"/>
      <c r="AK46" s="108"/>
      <c r="AM46" s="109"/>
      <c r="AT46" s="113"/>
    </row>
    <row r="47" spans="1:46" ht="24" customHeight="1" thickTop="1" thickBot="1" x14ac:dyDescent="0.2">
      <c r="S47" s="95"/>
      <c r="T47" s="95"/>
      <c r="U47" s="95"/>
      <c r="V47" s="95"/>
      <c r="W47" s="95"/>
      <c r="X47" s="95"/>
      <c r="Y47" s="106" t="s">
        <v>1655</v>
      </c>
      <c r="Z47" s="3"/>
      <c r="AA47" s="96"/>
      <c r="AB47" s="97"/>
      <c r="AC47" s="3"/>
      <c r="AD47" s="297" t="str">
        <f>IF(SUM(AD44:AI46)&gt;0,SUM(AD44:AI46),"")</f>
        <v/>
      </c>
      <c r="AE47" s="298"/>
      <c r="AF47" s="298"/>
      <c r="AG47" s="298"/>
      <c r="AH47" s="298"/>
      <c r="AI47" s="298"/>
      <c r="AJ47" s="108"/>
      <c r="AK47" s="108"/>
      <c r="AM47" s="109"/>
      <c r="AT47" s="112"/>
    </row>
    <row r="48" spans="1:46" ht="6" customHeight="1" thickTop="1" x14ac:dyDescent="0.15">
      <c r="Y48" s="102"/>
    </row>
  </sheetData>
  <sheetProtection algorithmName="SHA-512" hashValue="/Tnsg6wM9UQ7L6V2fiAId+xzBLdu89qY9qe+lr9FuEcoslVbxpCyiXQCroBWiuwpYsGBilgt8GUqJ/y+f9FD3Q==" saltValue="Uq57BLNMYIBRuSRlTMheRg==" spinCount="100000" sheet="1" objects="1" scenarios="1" selectLockedCells="1"/>
  <mergeCells count="108">
    <mergeCell ref="A8:E8"/>
    <mergeCell ref="F8:I8"/>
    <mergeCell ref="A9:E9"/>
    <mergeCell ref="F9:I9"/>
    <mergeCell ref="A40:E40"/>
    <mergeCell ref="F40:U40"/>
    <mergeCell ref="V40:Z40"/>
    <mergeCell ref="AA40:AK40"/>
    <mergeCell ref="A41:AK41"/>
    <mergeCell ref="A37:E37"/>
    <mergeCell ref="F37:U37"/>
    <mergeCell ref="V37:Z37"/>
    <mergeCell ref="AA37:AK37"/>
    <mergeCell ref="A38:E38"/>
    <mergeCell ref="F38:U38"/>
    <mergeCell ref="V38:Z38"/>
    <mergeCell ref="A28:E28"/>
    <mergeCell ref="AA27:AK27"/>
    <mergeCell ref="F28:U28"/>
    <mergeCell ref="V28:Z28"/>
    <mergeCell ref="AA28:AK28"/>
    <mergeCell ref="A26:E26"/>
    <mergeCell ref="F26:U26"/>
    <mergeCell ref="V26:Z26"/>
    <mergeCell ref="AD47:AI47"/>
    <mergeCell ref="AA38:AK38"/>
    <mergeCell ref="F30:U30"/>
    <mergeCell ref="V30:Z30"/>
    <mergeCell ref="AA30:AK30"/>
    <mergeCell ref="A31:AK31"/>
    <mergeCell ref="F34:AK34"/>
    <mergeCell ref="A35:E35"/>
    <mergeCell ref="F35:U35"/>
    <mergeCell ref="V35:Z35"/>
    <mergeCell ref="AA35:AK35"/>
    <mergeCell ref="A36:E36"/>
    <mergeCell ref="F36:U36"/>
    <mergeCell ref="V36:Z36"/>
    <mergeCell ref="AA36:AK36"/>
    <mergeCell ref="A34:E34"/>
    <mergeCell ref="A30:E30"/>
    <mergeCell ref="F5:I5"/>
    <mergeCell ref="AD9:AG9"/>
    <mergeCell ref="Z9:AC9"/>
    <mergeCell ref="T9:Y9"/>
    <mergeCell ref="O9:S9"/>
    <mergeCell ref="J9:N9"/>
    <mergeCell ref="AD44:AI44"/>
    <mergeCell ref="AD45:AI45"/>
    <mergeCell ref="AD46:AI46"/>
    <mergeCell ref="AA16:AK16"/>
    <mergeCell ref="A15:E15"/>
    <mergeCell ref="F15:U15"/>
    <mergeCell ref="V15:Z15"/>
    <mergeCell ref="AA15:AK15"/>
    <mergeCell ref="A16:E16"/>
    <mergeCell ref="F16:U16"/>
    <mergeCell ref="AA26:AK26"/>
    <mergeCell ref="J5:M5"/>
    <mergeCell ref="N5:AK5"/>
    <mergeCell ref="A6:E6"/>
    <mergeCell ref="F6:U6"/>
    <mergeCell ref="A14:E14"/>
    <mergeCell ref="F14:AK14"/>
    <mergeCell ref="F17:U17"/>
    <mergeCell ref="V17:Z17"/>
    <mergeCell ref="AA17:AK17"/>
    <mergeCell ref="A17:E17"/>
    <mergeCell ref="A7:E7"/>
    <mergeCell ref="F7:U7"/>
    <mergeCell ref="V7:Z7"/>
    <mergeCell ref="AA7:AK7"/>
    <mergeCell ref="V6:Z6"/>
    <mergeCell ref="AA6:AK6"/>
    <mergeCell ref="A5:E5"/>
    <mergeCell ref="A18:E18"/>
    <mergeCell ref="F18:U18"/>
    <mergeCell ref="V18:Z18"/>
    <mergeCell ref="AA18:AK18"/>
    <mergeCell ref="F24:AK24"/>
    <mergeCell ref="F25:U25"/>
    <mergeCell ref="V25:Z25"/>
    <mergeCell ref="AA25:AK25"/>
    <mergeCell ref="A24:E24"/>
    <mergeCell ref="A27:E27"/>
    <mergeCell ref="F27:U27"/>
    <mergeCell ref="V27:Z27"/>
    <mergeCell ref="V4:Z4"/>
    <mergeCell ref="AA4:AK4"/>
    <mergeCell ref="A1:AK1"/>
    <mergeCell ref="V3:AB3"/>
    <mergeCell ref="AC3:AE3"/>
    <mergeCell ref="AF3:AK3"/>
    <mergeCell ref="A11:AK11"/>
    <mergeCell ref="A3:E3"/>
    <mergeCell ref="F3:U3"/>
    <mergeCell ref="A4:E4"/>
    <mergeCell ref="F4:I4"/>
    <mergeCell ref="J4:M4"/>
    <mergeCell ref="N4:U4"/>
    <mergeCell ref="AH9:AK9"/>
    <mergeCell ref="A25:E25"/>
    <mergeCell ref="A21:AK21"/>
    <mergeCell ref="A20:E20"/>
    <mergeCell ref="F20:U20"/>
    <mergeCell ref="V20:Z20"/>
    <mergeCell ref="AA20:AK20"/>
    <mergeCell ref="V16:Z16"/>
  </mergeCells>
  <phoneticPr fontId="3"/>
  <conditionalFormatting sqref="A23:AK43">
    <cfRule type="expression" dxfId="59" priority="2">
      <formula>$F$8=1</formula>
    </cfRule>
  </conditionalFormatting>
  <conditionalFormatting sqref="A33:AK43">
    <cfRule type="expression" dxfId="58" priority="3">
      <formula>$F$8=2</formula>
    </cfRule>
  </conditionalFormatting>
  <conditionalFormatting sqref="F18">
    <cfRule type="expression" dxfId="57" priority="6">
      <formula>$F$17="含まれない"</formula>
    </cfRule>
  </conditionalFormatting>
  <conditionalFormatting sqref="F28">
    <cfRule type="expression" dxfId="56" priority="8">
      <formula>$F$27="含まれない"</formula>
    </cfRule>
  </conditionalFormatting>
  <conditionalFormatting sqref="F38">
    <cfRule type="expression" dxfId="55" priority="10">
      <formula>$F$37="含まれない"</formula>
    </cfRule>
  </conditionalFormatting>
  <conditionalFormatting sqref="J9:AK9">
    <cfRule type="expression" dxfId="54" priority="5">
      <formula>$F$9="非該当"</formula>
    </cfRule>
  </conditionalFormatting>
  <conditionalFormatting sqref="V16:AK16 A20:U20 V26:AK26 A30:U30 V36:AK36 A40:U40">
    <cfRule type="expression" dxfId="53" priority="4">
      <formula>$F$9="該当"</formula>
    </cfRule>
  </conditionalFormatting>
  <conditionalFormatting sqref="AA18">
    <cfRule type="expression" dxfId="52" priority="7">
      <formula>$AA$17="含まれない"</formula>
    </cfRule>
  </conditionalFormatting>
  <conditionalFormatting sqref="AA28">
    <cfRule type="expression" dxfId="51" priority="9">
      <formula>$AA$27="含まれない"</formula>
    </cfRule>
  </conditionalFormatting>
  <conditionalFormatting sqref="AA38">
    <cfRule type="expression" dxfId="50" priority="11">
      <formula>$AA$37="含まれない"</formula>
    </cfRule>
  </conditionalFormatting>
  <dataValidations count="2">
    <dataValidation operator="greaterThan" allowBlank="1" showInputMessage="1" showErrorMessage="1" errorTitle="日付の確認" error="発令日の入力は、_x000a_20○○/□□/△△_x000a_の形式に制限されています。" sqref="N5" xr:uid="{EC5096B5-3C36-4416-94E4-363199F196A8}"/>
    <dataValidation type="date" operator="greaterThan" allowBlank="1" showInputMessage="1" showErrorMessage="1" errorTitle="日付の確認" error="移転日の入力は、_x000a_20○○/□□/△△_x000a_の形式に制限されています。" sqref="F5" xr:uid="{9A84B334-DFAE-425B-BD0E-887A77520832}">
      <formula1>43922</formula1>
    </dataValidation>
  </dataValidations>
  <printOptions horizontalCentered="1" verticalCentered="1"/>
  <pageMargins left="0.39370078740157483" right="0.39370078740157483" top="0.39370078740157483" bottom="0.39370078740157483" header="0.19685039370078741" footer="0.19685039370078741"/>
  <pageSetup paperSize="9" scale="85"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38BD4D20-5F44-4AD2-91E2-9872D162BB28}">
          <x14:formula1>
            <xm:f>リスト!$P$2:$P$48</xm:f>
          </x14:formula1>
          <xm:sqref>F15:U15 F25:U25 F35:U35</xm:sqref>
        </x14:dataValidation>
        <x14:dataValidation type="list" allowBlank="1" showInputMessage="1" showErrorMessage="1" xr:uid="{45CCA37D-E077-414C-B4F9-9B0F1B5D38AB}">
          <x14:formula1>
            <xm:f>リスト!$S$2:$S$3</xm:f>
          </x14:formula1>
          <xm:sqref>AA17:AK17 F17:U17 AA27:AK27 F27:U27 AA37:AK37 F37:U37</xm:sqref>
        </x14:dataValidation>
        <x14:dataValidation type="list" allowBlank="1" showInputMessage="1" showErrorMessage="1" xr:uid="{32E0B413-477C-4696-AEDF-248A9814AAB9}">
          <x14:formula1>
            <xm:f>リスト!$L$2:$L$4</xm:f>
          </x14:formula1>
          <xm:sqref>F8:I8</xm:sqref>
        </x14:dataValidation>
        <x14:dataValidation type="list" allowBlank="1" showInputMessage="1" showErrorMessage="1" xr:uid="{C2636EC7-AA17-4BE4-B783-C7ECC9ADE42B}">
          <x14:formula1>
            <xm:f>リスト!$N$2:$N$3</xm:f>
          </x14:formula1>
          <xm:sqref>F9:I9</xm:sqref>
        </x14:dataValidation>
        <x14:dataValidation type="list" allowBlank="1" showInputMessage="1" showErrorMessage="1" xr:uid="{269D1A44-220C-4917-BB4F-788167EBFA17}">
          <x14:formula1>
            <xm:f>リスト!$U$2:$U$3</xm:f>
          </x14:formula1>
          <xm:sqref>AM44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B19A2-F1F1-4229-9A26-A96DAB4C3134}">
  <sheetPr>
    <tabColor rgb="FFFFFF00"/>
  </sheetPr>
  <dimension ref="A1:AT240"/>
  <sheetViews>
    <sheetView showGridLines="0" view="pageBreakPreview" zoomScaleNormal="85" zoomScaleSheetLayoutView="100" workbookViewId="0">
      <selection activeCell="F16" sqref="F16:U16"/>
    </sheetView>
  </sheetViews>
  <sheetFormatPr defaultColWidth="2.5" defaultRowHeight="14.1" customHeight="1" x14ac:dyDescent="0.15"/>
  <cols>
    <col min="1" max="4" width="2.5" style="1"/>
    <col min="5" max="5" width="3.375" style="1" customWidth="1"/>
    <col min="6" max="14" width="2.5" style="1" customWidth="1"/>
    <col min="15" max="15" width="3.5" style="1" customWidth="1"/>
    <col min="16" max="17" width="2.125" style="1" customWidth="1"/>
    <col min="18" max="18" width="3.5" style="1" customWidth="1"/>
    <col min="19" max="21" width="2" style="1" customWidth="1"/>
    <col min="22" max="25" width="2.5" style="1"/>
    <col min="26" max="26" width="3.375" style="1" customWidth="1"/>
    <col min="27" max="37" width="3.5" style="1" customWidth="1"/>
    <col min="38" max="38" width="2.5" style="1" customWidth="1"/>
    <col min="39" max="45" width="2.5" style="1"/>
    <col min="46" max="46" width="11.375" style="1" customWidth="1"/>
    <col min="47" max="57" width="2.5" style="1"/>
    <col min="58" max="58" width="2.5" style="1" customWidth="1"/>
    <col min="59" max="16384" width="2.5" style="1"/>
  </cols>
  <sheetData>
    <row r="1" spans="1:43" ht="25.9" customHeight="1" x14ac:dyDescent="0.15">
      <c r="A1" s="255" t="s">
        <v>1656</v>
      </c>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109" t="s">
        <v>1660</v>
      </c>
    </row>
    <row r="2" spans="1:43" ht="7.9" customHeight="1" x14ac:dyDescent="0.15">
      <c r="A2" s="24"/>
      <c r="B2" s="25"/>
      <c r="C2" s="25"/>
      <c r="D2" s="25"/>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row>
    <row r="3" spans="1:43" ht="24" customHeight="1" x14ac:dyDescent="0.15">
      <c r="A3" s="260" t="s">
        <v>22</v>
      </c>
      <c r="B3" s="261"/>
      <c r="C3" s="261"/>
      <c r="D3" s="261"/>
      <c r="E3" s="254"/>
      <c r="F3" s="252" t="e">
        <f>VLOOKUP(入力シート!$C$5,リスト!$A:$B,2,FALSE)</f>
        <v>#N/A</v>
      </c>
      <c r="G3" s="253"/>
      <c r="H3" s="253"/>
      <c r="I3" s="253"/>
      <c r="J3" s="253"/>
      <c r="K3" s="253"/>
      <c r="L3" s="253"/>
      <c r="M3" s="253"/>
      <c r="N3" s="253"/>
      <c r="O3" s="253"/>
      <c r="P3" s="253"/>
      <c r="Q3" s="253"/>
      <c r="R3" s="253"/>
      <c r="S3" s="253"/>
      <c r="T3" s="253"/>
      <c r="U3" s="254"/>
      <c r="V3" s="257"/>
      <c r="W3" s="257"/>
      <c r="X3" s="257"/>
      <c r="Y3" s="257"/>
      <c r="Z3" s="257"/>
      <c r="AA3" s="257"/>
      <c r="AB3" s="257"/>
      <c r="AC3" s="257"/>
      <c r="AD3" s="257"/>
      <c r="AE3" s="257"/>
      <c r="AF3" s="257"/>
      <c r="AG3" s="257"/>
      <c r="AH3" s="257"/>
      <c r="AI3" s="257"/>
      <c r="AJ3" s="257"/>
      <c r="AK3" s="257"/>
    </row>
    <row r="4" spans="1:43" ht="24" customHeight="1" x14ac:dyDescent="0.15">
      <c r="A4" s="260" t="s">
        <v>26</v>
      </c>
      <c r="B4" s="253"/>
      <c r="C4" s="253"/>
      <c r="D4" s="253"/>
      <c r="E4" s="254"/>
      <c r="F4" s="262">
        <f>入力シート!$C$7</f>
        <v>0</v>
      </c>
      <c r="G4" s="262"/>
      <c r="H4" s="262"/>
      <c r="I4" s="263"/>
      <c r="J4" s="260" t="s">
        <v>1580</v>
      </c>
      <c r="K4" s="253"/>
      <c r="L4" s="253"/>
      <c r="M4" s="254"/>
      <c r="N4" s="262">
        <f>入力シート!$C$8</f>
        <v>0</v>
      </c>
      <c r="O4" s="262"/>
      <c r="P4" s="262"/>
      <c r="Q4" s="262"/>
      <c r="R4" s="262"/>
      <c r="S4" s="262"/>
      <c r="T4" s="262"/>
      <c r="U4" s="263"/>
      <c r="V4" s="251" t="s">
        <v>23</v>
      </c>
      <c r="W4" s="248"/>
      <c r="X4" s="248"/>
      <c r="Y4" s="248"/>
      <c r="Z4" s="249"/>
      <c r="AA4" s="252">
        <f>入力シート!$C$9</f>
        <v>0</v>
      </c>
      <c r="AB4" s="253"/>
      <c r="AC4" s="253"/>
      <c r="AD4" s="253"/>
      <c r="AE4" s="253"/>
      <c r="AF4" s="253"/>
      <c r="AG4" s="253"/>
      <c r="AH4" s="253"/>
      <c r="AI4" s="253"/>
      <c r="AJ4" s="253"/>
      <c r="AK4" s="254"/>
    </row>
    <row r="5" spans="1:43" ht="24" customHeight="1" x14ac:dyDescent="0.15">
      <c r="A5" s="260" t="s">
        <v>24</v>
      </c>
      <c r="B5" s="253"/>
      <c r="C5" s="253"/>
      <c r="D5" s="253"/>
      <c r="E5" s="254"/>
      <c r="F5" s="262" t="e">
        <f>$F$3</f>
        <v>#N/A</v>
      </c>
      <c r="G5" s="262"/>
      <c r="H5" s="262"/>
      <c r="I5" s="262"/>
      <c r="J5" s="262"/>
      <c r="K5" s="262"/>
      <c r="L5" s="262"/>
      <c r="M5" s="262"/>
      <c r="N5" s="262"/>
      <c r="O5" s="262"/>
      <c r="P5" s="262"/>
      <c r="Q5" s="262"/>
      <c r="R5" s="262"/>
      <c r="S5" s="262"/>
      <c r="T5" s="262"/>
      <c r="U5" s="263"/>
      <c r="V5" s="251" t="s">
        <v>25</v>
      </c>
      <c r="W5" s="248"/>
      <c r="X5" s="248"/>
      <c r="Y5" s="248"/>
      <c r="Z5" s="249"/>
      <c r="AA5" s="287" t="e">
        <f>VLOOKUP(入力シート!$C$6,リスト!$A:$B,2,FALSE)</f>
        <v>#N/A</v>
      </c>
      <c r="AB5" s="287"/>
      <c r="AC5" s="287"/>
      <c r="AD5" s="287"/>
      <c r="AE5" s="287"/>
      <c r="AF5" s="287"/>
      <c r="AG5" s="287"/>
      <c r="AH5" s="287"/>
      <c r="AI5" s="287"/>
      <c r="AJ5" s="287"/>
      <c r="AK5" s="287"/>
    </row>
    <row r="6" spans="1:43" ht="24" customHeight="1" x14ac:dyDescent="0.15">
      <c r="A6" s="260" t="s">
        <v>28</v>
      </c>
      <c r="B6" s="253"/>
      <c r="C6" s="253"/>
      <c r="D6" s="253"/>
      <c r="E6" s="254"/>
      <c r="F6" s="286">
        <f>入力シート!$C$12</f>
        <v>0</v>
      </c>
      <c r="G6" s="286"/>
      <c r="H6" s="286"/>
      <c r="I6" s="286"/>
      <c r="J6" s="262"/>
      <c r="K6" s="262"/>
      <c r="L6" s="262"/>
      <c r="M6" s="262"/>
      <c r="N6" s="262"/>
      <c r="O6" s="262"/>
      <c r="P6" s="262"/>
      <c r="Q6" s="262"/>
      <c r="R6" s="262"/>
      <c r="S6" s="262"/>
      <c r="T6" s="262"/>
      <c r="U6" s="263"/>
      <c r="V6" s="248" t="s">
        <v>29</v>
      </c>
      <c r="W6" s="248"/>
      <c r="X6" s="248"/>
      <c r="Y6" s="248"/>
      <c r="Z6" s="249"/>
      <c r="AA6" s="287">
        <f>入力シート!$C$11</f>
        <v>0</v>
      </c>
      <c r="AB6" s="287"/>
      <c r="AC6" s="287"/>
      <c r="AD6" s="287"/>
      <c r="AE6" s="287"/>
      <c r="AF6" s="287"/>
      <c r="AG6" s="287"/>
      <c r="AH6" s="287"/>
      <c r="AI6" s="287"/>
      <c r="AJ6" s="287"/>
      <c r="AK6" s="287"/>
    </row>
    <row r="7" spans="1:43" ht="24" customHeight="1" x14ac:dyDescent="0.15">
      <c r="A7" s="260" t="s">
        <v>1657</v>
      </c>
      <c r="B7" s="253"/>
      <c r="C7" s="253"/>
      <c r="D7" s="253"/>
      <c r="E7" s="254"/>
      <c r="F7" s="262" t="str">
        <f>IF(入力シート!C66&lt;&gt;"", 入力シート!C66, "")</f>
        <v/>
      </c>
      <c r="G7" s="262"/>
      <c r="H7" s="262"/>
      <c r="I7" s="263"/>
      <c r="J7" s="306" t="s">
        <v>1665</v>
      </c>
      <c r="K7" s="253"/>
      <c r="L7" s="253"/>
      <c r="M7" s="254"/>
      <c r="N7" s="304" t="str">
        <f>IF(入力シート!C67&lt;&gt;"", 入力シート!C67, "")</f>
        <v/>
      </c>
      <c r="O7" s="304"/>
      <c r="P7" s="304"/>
      <c r="Q7" s="304"/>
      <c r="R7" s="304"/>
      <c r="S7" s="304"/>
      <c r="T7" s="304"/>
      <c r="U7" s="305"/>
      <c r="V7" s="251" t="s">
        <v>1659</v>
      </c>
      <c r="W7" s="248"/>
      <c r="X7" s="248"/>
      <c r="Y7" s="248"/>
      <c r="Z7" s="249"/>
      <c r="AA7" s="252" t="str">
        <f>IF(入力シート!C65&lt;&gt;"", 入力シート!C65, "")</f>
        <v/>
      </c>
      <c r="AB7" s="253"/>
      <c r="AC7" s="253"/>
      <c r="AD7" s="253"/>
      <c r="AE7" s="253"/>
      <c r="AF7" s="253"/>
      <c r="AG7" s="253"/>
      <c r="AH7" s="253"/>
      <c r="AI7" s="253"/>
      <c r="AJ7" s="253"/>
      <c r="AK7" s="254"/>
    </row>
    <row r="8" spans="1:43" ht="24" customHeight="1" x14ac:dyDescent="0.15">
      <c r="A8" s="260" t="s">
        <v>1644</v>
      </c>
      <c r="B8" s="253"/>
      <c r="C8" s="253"/>
      <c r="D8" s="253"/>
      <c r="E8" s="253"/>
      <c r="F8" s="301"/>
      <c r="G8" s="302"/>
      <c r="H8" s="302"/>
      <c r="I8" s="303"/>
      <c r="J8" s="103"/>
      <c r="K8" s="103"/>
      <c r="L8" s="103"/>
      <c r="M8" s="103"/>
      <c r="N8" s="103"/>
      <c r="O8" s="103"/>
      <c r="P8" s="103"/>
      <c r="Q8" s="103"/>
      <c r="R8" s="103"/>
      <c r="S8" s="103"/>
      <c r="T8" s="103"/>
      <c r="U8" s="103"/>
      <c r="V8" s="99"/>
      <c r="W8" s="99"/>
      <c r="X8" s="99"/>
      <c r="Y8" s="99"/>
      <c r="Z8" s="99"/>
      <c r="AA8" s="99"/>
      <c r="AB8" s="99"/>
      <c r="AC8" s="99"/>
      <c r="AD8" s="99"/>
      <c r="AE8" s="99"/>
      <c r="AF8" s="99"/>
      <c r="AG8" s="99"/>
      <c r="AH8" s="99"/>
      <c r="AI8" s="99"/>
      <c r="AJ8" s="99"/>
      <c r="AK8" s="99"/>
    </row>
    <row r="9" spans="1:43" ht="24" customHeight="1" x14ac:dyDescent="0.15">
      <c r="A9" s="283" t="s">
        <v>1645</v>
      </c>
      <c r="B9" s="294"/>
      <c r="C9" s="294"/>
      <c r="D9" s="294"/>
      <c r="E9" s="294"/>
      <c r="F9" s="301"/>
      <c r="G9" s="302"/>
      <c r="H9" s="302"/>
      <c r="I9" s="303"/>
      <c r="J9" s="267" t="s">
        <v>1648</v>
      </c>
      <c r="K9" s="294"/>
      <c r="L9" s="294"/>
      <c r="M9" s="294"/>
      <c r="N9" s="293"/>
      <c r="O9" s="291"/>
      <c r="P9" s="292"/>
      <c r="Q9" s="292"/>
      <c r="R9" s="292"/>
      <c r="S9" s="292"/>
      <c r="T9" s="289" t="s">
        <v>1649</v>
      </c>
      <c r="U9" s="293"/>
      <c r="V9" s="293"/>
      <c r="W9" s="293"/>
      <c r="X9" s="293"/>
      <c r="Y9" s="293"/>
      <c r="Z9" s="291"/>
      <c r="AA9" s="292"/>
      <c r="AB9" s="292"/>
      <c r="AC9" s="292"/>
      <c r="AD9" s="289" t="s">
        <v>1650</v>
      </c>
      <c r="AE9" s="290"/>
      <c r="AF9" s="290"/>
      <c r="AG9" s="290"/>
      <c r="AH9" s="264" t="str">
        <f>IF(O9-Z9&gt;0,O9-Z9,"")</f>
        <v/>
      </c>
      <c r="AI9" s="265"/>
      <c r="AJ9" s="265"/>
      <c r="AK9" s="265"/>
    </row>
    <row r="10" spans="1:43" ht="6" customHeight="1" x14ac:dyDescent="0.15">
      <c r="G10" s="104"/>
    </row>
    <row r="11" spans="1:43" ht="24" customHeight="1" x14ac:dyDescent="0.15">
      <c r="A11" s="258" t="str">
        <f>IF(AH9&lt;&gt;"",IF(AH9&gt;IF(F8=1,AA15,IF(F8=2,AA15+AA25,IF(F8=3,AA15+AA25+AA35))),"※宿泊費相当額が宿泊費基準額の合計を超過しています。宿泊費基準額を超過するホテルへの宿泊は認められません。",""),"")</f>
        <v/>
      </c>
      <c r="B11" s="259"/>
      <c r="C11" s="259"/>
      <c r="D11" s="259"/>
      <c r="E11" s="259"/>
      <c r="F11" s="259"/>
      <c r="G11" s="259"/>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259"/>
      <c r="AQ11" s="114"/>
    </row>
    <row r="12" spans="1:43" ht="6" customHeight="1" x14ac:dyDescent="0.15">
      <c r="A12" s="100"/>
      <c r="B12" s="107"/>
      <c r="C12" s="107"/>
      <c r="D12" s="107"/>
      <c r="E12" s="107"/>
      <c r="F12" s="107"/>
      <c r="G12" s="107"/>
      <c r="H12" s="107"/>
      <c r="I12" s="107"/>
      <c r="J12" s="107"/>
      <c r="K12" s="107"/>
      <c r="L12" s="107"/>
      <c r="M12" s="107"/>
      <c r="N12" s="107"/>
      <c r="O12" s="107"/>
      <c r="P12" s="107"/>
      <c r="Q12" s="107"/>
      <c r="R12" s="107"/>
      <c r="S12" s="107"/>
      <c r="T12" s="107"/>
      <c r="U12" s="107"/>
      <c r="V12" s="107"/>
      <c r="W12" s="107"/>
      <c r="X12" s="107"/>
      <c r="Y12" s="107"/>
      <c r="Z12" s="107"/>
      <c r="AA12" s="107"/>
      <c r="AB12" s="107"/>
      <c r="AC12" s="107"/>
      <c r="AD12" s="107"/>
      <c r="AE12" s="107"/>
      <c r="AF12" s="107"/>
      <c r="AG12" s="107"/>
      <c r="AH12" s="107"/>
      <c r="AI12" s="107"/>
      <c r="AJ12" s="107"/>
      <c r="AK12" s="107"/>
    </row>
    <row r="13" spans="1:43" ht="27" customHeight="1" x14ac:dyDescent="0.15">
      <c r="A13" s="2" t="s">
        <v>1641</v>
      </c>
    </row>
    <row r="14" spans="1:43" ht="27" customHeight="1" x14ac:dyDescent="0.15">
      <c r="A14" s="271" t="s">
        <v>1584</v>
      </c>
      <c r="B14" s="248"/>
      <c r="C14" s="248"/>
      <c r="D14" s="248"/>
      <c r="E14" s="249"/>
      <c r="F14" s="278"/>
      <c r="G14" s="279"/>
      <c r="H14" s="279"/>
      <c r="I14" s="279"/>
      <c r="J14" s="279"/>
      <c r="K14" s="279"/>
      <c r="L14" s="279"/>
      <c r="M14" s="279"/>
      <c r="N14" s="279"/>
      <c r="O14" s="279"/>
      <c r="P14" s="279"/>
      <c r="Q14" s="279"/>
      <c r="R14" s="279"/>
      <c r="S14" s="279"/>
      <c r="T14" s="279"/>
      <c r="U14" s="279"/>
      <c r="V14" s="280"/>
      <c r="W14" s="280"/>
      <c r="X14" s="280"/>
      <c r="Y14" s="280"/>
      <c r="Z14" s="280"/>
      <c r="AA14" s="280"/>
      <c r="AB14" s="280"/>
      <c r="AC14" s="280"/>
      <c r="AD14" s="280"/>
      <c r="AE14" s="280"/>
      <c r="AF14" s="280"/>
      <c r="AG14" s="280"/>
      <c r="AH14" s="280"/>
      <c r="AI14" s="280"/>
      <c r="AJ14" s="280"/>
      <c r="AK14" s="281"/>
    </row>
    <row r="15" spans="1:43" ht="27" customHeight="1" x14ac:dyDescent="0.15">
      <c r="A15" s="266" t="s">
        <v>1582</v>
      </c>
      <c r="B15" s="267"/>
      <c r="C15" s="267"/>
      <c r="D15" s="267"/>
      <c r="E15" s="268"/>
      <c r="F15" s="282"/>
      <c r="G15" s="282"/>
      <c r="H15" s="282"/>
      <c r="I15" s="282"/>
      <c r="J15" s="282"/>
      <c r="K15" s="282"/>
      <c r="L15" s="282"/>
      <c r="M15" s="282"/>
      <c r="N15" s="282"/>
      <c r="O15" s="282"/>
      <c r="P15" s="282"/>
      <c r="Q15" s="282"/>
      <c r="R15" s="282"/>
      <c r="S15" s="282"/>
      <c r="T15" s="282"/>
      <c r="U15" s="282"/>
      <c r="V15" s="283" t="s">
        <v>1583</v>
      </c>
      <c r="W15" s="267"/>
      <c r="X15" s="267"/>
      <c r="Y15" s="267"/>
      <c r="Z15" s="268"/>
      <c r="AA15" s="272" t="str">
        <f>IF(F15="","",VLOOKUP(F15,リスト!$P:$Q,2,FALSE))</f>
        <v/>
      </c>
      <c r="AB15" s="272"/>
      <c r="AC15" s="272"/>
      <c r="AD15" s="272"/>
      <c r="AE15" s="272"/>
      <c r="AF15" s="272"/>
      <c r="AG15" s="272"/>
      <c r="AH15" s="272"/>
      <c r="AI15" s="272"/>
      <c r="AJ15" s="272"/>
      <c r="AK15" s="272"/>
    </row>
    <row r="16" spans="1:43" ht="27" customHeight="1" x14ac:dyDescent="0.15">
      <c r="A16" s="271" t="s">
        <v>1585</v>
      </c>
      <c r="B16" s="248"/>
      <c r="C16" s="248"/>
      <c r="D16" s="248"/>
      <c r="E16" s="249"/>
      <c r="F16" s="284"/>
      <c r="G16" s="284"/>
      <c r="H16" s="284"/>
      <c r="I16" s="284"/>
      <c r="J16" s="284"/>
      <c r="K16" s="284"/>
      <c r="L16" s="284"/>
      <c r="M16" s="284"/>
      <c r="N16" s="284"/>
      <c r="O16" s="284"/>
      <c r="P16" s="284"/>
      <c r="Q16" s="284"/>
      <c r="R16" s="284"/>
      <c r="S16" s="284"/>
      <c r="T16" s="284"/>
      <c r="U16" s="284"/>
      <c r="V16" s="248" t="s">
        <v>1586</v>
      </c>
      <c r="W16" s="248"/>
      <c r="X16" s="248"/>
      <c r="Y16" s="248"/>
      <c r="Z16" s="249"/>
      <c r="AA16" s="276"/>
      <c r="AB16" s="276"/>
      <c r="AC16" s="276"/>
      <c r="AD16" s="276"/>
      <c r="AE16" s="276"/>
      <c r="AF16" s="276"/>
      <c r="AG16" s="276"/>
      <c r="AH16" s="276"/>
      <c r="AI16" s="276"/>
      <c r="AJ16" s="276"/>
      <c r="AK16" s="276"/>
    </row>
    <row r="17" spans="1:37" ht="27" customHeight="1" x14ac:dyDescent="0.15">
      <c r="A17" s="247" t="s">
        <v>1639</v>
      </c>
      <c r="B17" s="248"/>
      <c r="C17" s="248"/>
      <c r="D17" s="248"/>
      <c r="E17" s="249"/>
      <c r="F17" s="250"/>
      <c r="G17" s="250"/>
      <c r="H17" s="250"/>
      <c r="I17" s="250"/>
      <c r="J17" s="250"/>
      <c r="K17" s="250"/>
      <c r="L17" s="250"/>
      <c r="M17" s="250"/>
      <c r="N17" s="250"/>
      <c r="O17" s="250"/>
      <c r="P17" s="250"/>
      <c r="Q17" s="250"/>
      <c r="R17" s="250"/>
      <c r="S17" s="250"/>
      <c r="T17" s="250"/>
      <c r="U17" s="250"/>
      <c r="V17" s="251" t="s">
        <v>1640</v>
      </c>
      <c r="W17" s="248"/>
      <c r="X17" s="248"/>
      <c r="Y17" s="248"/>
      <c r="Z17" s="249"/>
      <c r="AA17" s="250"/>
      <c r="AB17" s="250"/>
      <c r="AC17" s="250"/>
      <c r="AD17" s="250"/>
      <c r="AE17" s="250"/>
      <c r="AF17" s="250"/>
      <c r="AG17" s="250"/>
      <c r="AH17" s="250"/>
      <c r="AI17" s="250"/>
      <c r="AJ17" s="250"/>
      <c r="AK17" s="250"/>
    </row>
    <row r="18" spans="1:37" ht="27" customHeight="1" x14ac:dyDescent="0.15">
      <c r="A18" s="273" t="s">
        <v>1635</v>
      </c>
      <c r="B18" s="274"/>
      <c r="C18" s="274"/>
      <c r="D18" s="274"/>
      <c r="E18" s="275"/>
      <c r="F18" s="276"/>
      <c r="G18" s="276"/>
      <c r="H18" s="276"/>
      <c r="I18" s="276"/>
      <c r="J18" s="276"/>
      <c r="K18" s="276"/>
      <c r="L18" s="276"/>
      <c r="M18" s="276"/>
      <c r="N18" s="276"/>
      <c r="O18" s="276"/>
      <c r="P18" s="276"/>
      <c r="Q18" s="276"/>
      <c r="R18" s="276"/>
      <c r="S18" s="276"/>
      <c r="T18" s="276"/>
      <c r="U18" s="276"/>
      <c r="V18" s="277" t="s">
        <v>1636</v>
      </c>
      <c r="W18" s="274"/>
      <c r="X18" s="274"/>
      <c r="Y18" s="274"/>
      <c r="Z18" s="275"/>
      <c r="AA18" s="276"/>
      <c r="AB18" s="276"/>
      <c r="AC18" s="276"/>
      <c r="AD18" s="276"/>
      <c r="AE18" s="276"/>
      <c r="AF18" s="276"/>
      <c r="AG18" s="276"/>
      <c r="AH18" s="276"/>
      <c r="AI18" s="276"/>
      <c r="AJ18" s="276"/>
      <c r="AK18" s="276"/>
    </row>
    <row r="19" spans="1:37" ht="6" customHeight="1" x14ac:dyDescent="0.15"/>
    <row r="20" spans="1:37" ht="27" customHeight="1" x14ac:dyDescent="0.15">
      <c r="A20" s="271" t="s">
        <v>1637</v>
      </c>
      <c r="B20" s="248"/>
      <c r="C20" s="248"/>
      <c r="D20" s="248"/>
      <c r="E20" s="249"/>
      <c r="F20" s="272" t="str">
        <f>IF(F14="", "", MIN(AA15, AA16-F18-AA18))</f>
        <v/>
      </c>
      <c r="G20" s="272"/>
      <c r="H20" s="272"/>
      <c r="I20" s="272"/>
      <c r="J20" s="272"/>
      <c r="K20" s="272"/>
      <c r="L20" s="272"/>
      <c r="M20" s="272"/>
      <c r="N20" s="272"/>
      <c r="O20" s="272"/>
      <c r="P20" s="272"/>
      <c r="Q20" s="272"/>
      <c r="R20" s="272"/>
      <c r="S20" s="272"/>
      <c r="T20" s="272"/>
      <c r="U20" s="272"/>
      <c r="V20" s="248" t="s">
        <v>1638</v>
      </c>
      <c r="W20" s="248"/>
      <c r="X20" s="248"/>
      <c r="Y20" s="248"/>
      <c r="Z20" s="249"/>
      <c r="AA20" s="272" t="str">
        <f>IF(F14="","",IF(AND(F17="含まれる（無料の食事がついている場合を含む）",AA17="含まれる（無料の食事がついている場合を含む）",F18="",AA18=""),(2400/3),IF(OR(AND(F17="含まれる（無料の食事がついている場合を含む）",F18=""),AND(AA17="含まれる（無料の食事がついている場合を含む）",AA18="")),(2400*2/3),2400)))</f>
        <v/>
      </c>
      <c r="AB20" s="272"/>
      <c r="AC20" s="272"/>
      <c r="AD20" s="272"/>
      <c r="AE20" s="272"/>
      <c r="AF20" s="272"/>
      <c r="AG20" s="272"/>
      <c r="AH20" s="272"/>
      <c r="AI20" s="272"/>
      <c r="AJ20" s="272"/>
      <c r="AK20" s="272"/>
    </row>
    <row r="21" spans="1:37" ht="27" customHeight="1" x14ac:dyDescent="0.15">
      <c r="A21" s="269" t="str">
        <f>IF(AA16="","",IF(F20&gt;AA15,"※宿泊費基準額を超過するホテルへの宿泊は原則として認められません。宿泊費基準額以内で宿泊できるホテルが見つからなかった等やむを得ない事情がある場合は、総務ワークステーション旅費班に御相談下さい。",""))</f>
        <v/>
      </c>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270"/>
    </row>
    <row r="22" spans="1:37" ht="6" customHeight="1" x14ac:dyDescent="0.15">
      <c r="A22" s="100"/>
      <c r="B22" s="101"/>
      <c r="C22" s="101"/>
      <c r="D22" s="101"/>
      <c r="E22" s="101"/>
      <c r="F22" s="101"/>
      <c r="G22" s="101"/>
      <c r="H22" s="101"/>
      <c r="I22" s="101"/>
      <c r="J22" s="101"/>
      <c r="K22" s="101"/>
      <c r="L22" s="101"/>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row>
    <row r="23" spans="1:37" ht="27" customHeight="1" x14ac:dyDescent="0.15">
      <c r="A23" s="2" t="s">
        <v>1642</v>
      </c>
    </row>
    <row r="24" spans="1:37" ht="27" customHeight="1" x14ac:dyDescent="0.15">
      <c r="A24" s="271" t="s">
        <v>1584</v>
      </c>
      <c r="B24" s="248"/>
      <c r="C24" s="248"/>
      <c r="D24" s="248"/>
      <c r="E24" s="249"/>
      <c r="F24" s="278"/>
      <c r="G24" s="279"/>
      <c r="H24" s="279"/>
      <c r="I24" s="279"/>
      <c r="J24" s="279"/>
      <c r="K24" s="279"/>
      <c r="L24" s="279"/>
      <c r="M24" s="279"/>
      <c r="N24" s="279"/>
      <c r="O24" s="279"/>
      <c r="P24" s="279"/>
      <c r="Q24" s="279"/>
      <c r="R24" s="279"/>
      <c r="S24" s="279"/>
      <c r="T24" s="279"/>
      <c r="U24" s="279"/>
      <c r="V24" s="280"/>
      <c r="W24" s="280"/>
      <c r="X24" s="280"/>
      <c r="Y24" s="280"/>
      <c r="Z24" s="280"/>
      <c r="AA24" s="280"/>
      <c r="AB24" s="280"/>
      <c r="AC24" s="280"/>
      <c r="AD24" s="280"/>
      <c r="AE24" s="280"/>
      <c r="AF24" s="280"/>
      <c r="AG24" s="280"/>
      <c r="AH24" s="280"/>
      <c r="AI24" s="280"/>
      <c r="AJ24" s="280"/>
      <c r="AK24" s="281"/>
    </row>
    <row r="25" spans="1:37" ht="27" customHeight="1" x14ac:dyDescent="0.15">
      <c r="A25" s="266" t="s">
        <v>1582</v>
      </c>
      <c r="B25" s="267"/>
      <c r="C25" s="267"/>
      <c r="D25" s="267"/>
      <c r="E25" s="268"/>
      <c r="F25" s="282"/>
      <c r="G25" s="282"/>
      <c r="H25" s="282"/>
      <c r="I25" s="282"/>
      <c r="J25" s="282"/>
      <c r="K25" s="282"/>
      <c r="L25" s="282"/>
      <c r="M25" s="282"/>
      <c r="N25" s="282"/>
      <c r="O25" s="282"/>
      <c r="P25" s="282"/>
      <c r="Q25" s="282"/>
      <c r="R25" s="282"/>
      <c r="S25" s="282"/>
      <c r="T25" s="282"/>
      <c r="U25" s="282"/>
      <c r="V25" s="283" t="s">
        <v>1583</v>
      </c>
      <c r="W25" s="267"/>
      <c r="X25" s="267"/>
      <c r="Y25" s="267"/>
      <c r="Z25" s="268"/>
      <c r="AA25" s="272" t="str">
        <f>IF(F25="","",VLOOKUP(F25,リスト!$P:$Q,2,FALSE))</f>
        <v/>
      </c>
      <c r="AB25" s="272"/>
      <c r="AC25" s="272"/>
      <c r="AD25" s="272"/>
      <c r="AE25" s="272"/>
      <c r="AF25" s="272"/>
      <c r="AG25" s="272"/>
      <c r="AH25" s="272"/>
      <c r="AI25" s="272"/>
      <c r="AJ25" s="272"/>
      <c r="AK25" s="272"/>
    </row>
    <row r="26" spans="1:37" ht="27" customHeight="1" x14ac:dyDescent="0.15">
      <c r="A26" s="271" t="s">
        <v>1585</v>
      </c>
      <c r="B26" s="248"/>
      <c r="C26" s="248"/>
      <c r="D26" s="248"/>
      <c r="E26" s="249"/>
      <c r="F26" s="284"/>
      <c r="G26" s="284"/>
      <c r="H26" s="284"/>
      <c r="I26" s="284"/>
      <c r="J26" s="284"/>
      <c r="K26" s="284"/>
      <c r="L26" s="284"/>
      <c r="M26" s="284"/>
      <c r="N26" s="284"/>
      <c r="O26" s="284"/>
      <c r="P26" s="284"/>
      <c r="Q26" s="284"/>
      <c r="R26" s="284"/>
      <c r="S26" s="284"/>
      <c r="T26" s="284"/>
      <c r="U26" s="284"/>
      <c r="V26" s="248" t="s">
        <v>1586</v>
      </c>
      <c r="W26" s="248"/>
      <c r="X26" s="248"/>
      <c r="Y26" s="248"/>
      <c r="Z26" s="249"/>
      <c r="AA26" s="276"/>
      <c r="AB26" s="276"/>
      <c r="AC26" s="276"/>
      <c r="AD26" s="276"/>
      <c r="AE26" s="276"/>
      <c r="AF26" s="276"/>
      <c r="AG26" s="276"/>
      <c r="AH26" s="276"/>
      <c r="AI26" s="276"/>
      <c r="AJ26" s="276"/>
      <c r="AK26" s="276"/>
    </row>
    <row r="27" spans="1:37" ht="27" customHeight="1" x14ac:dyDescent="0.15">
      <c r="A27" s="247" t="s">
        <v>1639</v>
      </c>
      <c r="B27" s="248"/>
      <c r="C27" s="248"/>
      <c r="D27" s="248"/>
      <c r="E27" s="249"/>
      <c r="F27" s="250"/>
      <c r="G27" s="250"/>
      <c r="H27" s="250"/>
      <c r="I27" s="250"/>
      <c r="J27" s="250"/>
      <c r="K27" s="250"/>
      <c r="L27" s="250"/>
      <c r="M27" s="250"/>
      <c r="N27" s="250"/>
      <c r="O27" s="250"/>
      <c r="P27" s="250"/>
      <c r="Q27" s="250"/>
      <c r="R27" s="250"/>
      <c r="S27" s="250"/>
      <c r="T27" s="250"/>
      <c r="U27" s="250"/>
      <c r="V27" s="251" t="s">
        <v>1640</v>
      </c>
      <c r="W27" s="248"/>
      <c r="X27" s="248"/>
      <c r="Y27" s="248"/>
      <c r="Z27" s="249"/>
      <c r="AA27" s="250"/>
      <c r="AB27" s="250"/>
      <c r="AC27" s="250"/>
      <c r="AD27" s="250"/>
      <c r="AE27" s="250"/>
      <c r="AF27" s="250"/>
      <c r="AG27" s="250"/>
      <c r="AH27" s="250"/>
      <c r="AI27" s="250"/>
      <c r="AJ27" s="250"/>
      <c r="AK27" s="250"/>
    </row>
    <row r="28" spans="1:37" ht="27" customHeight="1" x14ac:dyDescent="0.15">
      <c r="A28" s="273" t="s">
        <v>1635</v>
      </c>
      <c r="B28" s="274"/>
      <c r="C28" s="274"/>
      <c r="D28" s="274"/>
      <c r="E28" s="275"/>
      <c r="F28" s="276"/>
      <c r="G28" s="276"/>
      <c r="H28" s="276"/>
      <c r="I28" s="276"/>
      <c r="J28" s="276"/>
      <c r="K28" s="276"/>
      <c r="L28" s="276"/>
      <c r="M28" s="276"/>
      <c r="N28" s="276"/>
      <c r="O28" s="276"/>
      <c r="P28" s="276"/>
      <c r="Q28" s="276"/>
      <c r="R28" s="276"/>
      <c r="S28" s="276"/>
      <c r="T28" s="276"/>
      <c r="U28" s="276"/>
      <c r="V28" s="277" t="s">
        <v>1636</v>
      </c>
      <c r="W28" s="274"/>
      <c r="X28" s="274"/>
      <c r="Y28" s="274"/>
      <c r="Z28" s="275"/>
      <c r="AA28" s="276"/>
      <c r="AB28" s="276"/>
      <c r="AC28" s="276"/>
      <c r="AD28" s="276"/>
      <c r="AE28" s="276"/>
      <c r="AF28" s="276"/>
      <c r="AG28" s="276"/>
      <c r="AH28" s="276"/>
      <c r="AI28" s="276"/>
      <c r="AJ28" s="276"/>
      <c r="AK28" s="276"/>
    </row>
    <row r="29" spans="1:37" ht="6" customHeight="1" x14ac:dyDescent="0.15"/>
    <row r="30" spans="1:37" ht="27" customHeight="1" x14ac:dyDescent="0.15">
      <c r="A30" s="271" t="s">
        <v>1637</v>
      </c>
      <c r="B30" s="248"/>
      <c r="C30" s="248"/>
      <c r="D30" s="248"/>
      <c r="E30" s="249"/>
      <c r="F30" s="272" t="str">
        <f>IF(F24="", "", MIN(AA25, AA26-F28-AA28))</f>
        <v/>
      </c>
      <c r="G30" s="272"/>
      <c r="H30" s="272"/>
      <c r="I30" s="272"/>
      <c r="J30" s="272"/>
      <c r="K30" s="272"/>
      <c r="L30" s="272"/>
      <c r="M30" s="272"/>
      <c r="N30" s="272"/>
      <c r="O30" s="272"/>
      <c r="P30" s="272"/>
      <c r="Q30" s="272"/>
      <c r="R30" s="272"/>
      <c r="S30" s="272"/>
      <c r="T30" s="272"/>
      <c r="U30" s="272"/>
      <c r="V30" s="248" t="s">
        <v>1638</v>
      </c>
      <c r="W30" s="248"/>
      <c r="X30" s="248"/>
      <c r="Y30" s="248"/>
      <c r="Z30" s="249"/>
      <c r="AA30" s="272" t="str">
        <f>IF(F24="","",IF(AND(F27="含まれる（無料の食事がついている場合を含む）",AA27="含まれる（無料の食事がついている場合を含む）",F28="",AA28=""),(2400/3),IF(OR(AND(F27="含まれる（無料の食事がついている場合を含む）",F28=""),AND(AA27="含まれる（無料の食事がついている場合を含む）",AA28="")),(2400*2/3),2400)))</f>
        <v/>
      </c>
      <c r="AB30" s="272"/>
      <c r="AC30" s="272"/>
      <c r="AD30" s="272"/>
      <c r="AE30" s="272"/>
      <c r="AF30" s="272"/>
      <c r="AG30" s="272"/>
      <c r="AH30" s="272"/>
      <c r="AI30" s="272"/>
      <c r="AJ30" s="272"/>
      <c r="AK30" s="272"/>
    </row>
    <row r="31" spans="1:37" ht="27" customHeight="1" x14ac:dyDescent="0.15">
      <c r="A31" s="269" t="str">
        <f>IF(AA26="","",IF(F30&gt;AA25,"※宿泊費基準額を超過するホテルへの宿泊は原則として認められません。宿泊費基準額以内で宿泊できるホテルが見つからなかった等やむを得ない事情がある場合は、総務ワークステーション旅費班に御相談下さい。",""))</f>
        <v/>
      </c>
      <c r="B31" s="270"/>
      <c r="C31" s="270"/>
      <c r="D31" s="270"/>
      <c r="E31" s="270"/>
      <c r="F31" s="270"/>
      <c r="G31" s="270"/>
      <c r="H31" s="270"/>
      <c r="I31" s="270"/>
      <c r="J31" s="270"/>
      <c r="K31" s="270"/>
      <c r="L31" s="270"/>
      <c r="M31" s="270"/>
      <c r="N31" s="270"/>
      <c r="O31" s="270"/>
      <c r="P31" s="270"/>
      <c r="Q31" s="270"/>
      <c r="R31" s="270"/>
      <c r="S31" s="270"/>
      <c r="T31" s="270"/>
      <c r="U31" s="270"/>
      <c r="V31" s="270"/>
      <c r="W31" s="270"/>
      <c r="X31" s="270"/>
      <c r="Y31" s="270"/>
      <c r="Z31" s="270"/>
      <c r="AA31" s="270"/>
      <c r="AB31" s="270"/>
      <c r="AC31" s="270"/>
      <c r="AD31" s="270"/>
      <c r="AE31" s="270"/>
      <c r="AF31" s="270"/>
      <c r="AG31" s="270"/>
      <c r="AH31" s="270"/>
      <c r="AI31" s="270"/>
      <c r="AJ31" s="270"/>
      <c r="AK31" s="270"/>
    </row>
    <row r="32" spans="1:37" ht="6" customHeight="1" x14ac:dyDescent="0.15">
      <c r="A32" s="100"/>
      <c r="B32" s="101"/>
      <c r="C32" s="101"/>
      <c r="D32" s="101"/>
      <c r="E32" s="101"/>
      <c r="F32" s="101"/>
      <c r="G32" s="101"/>
      <c r="H32" s="101"/>
      <c r="I32" s="101"/>
      <c r="J32" s="101"/>
      <c r="K32" s="101"/>
      <c r="L32" s="101"/>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row>
    <row r="33" spans="1:46" ht="27" customHeight="1" x14ac:dyDescent="0.15">
      <c r="A33" s="2" t="s">
        <v>1643</v>
      </c>
    </row>
    <row r="34" spans="1:46" ht="27" customHeight="1" x14ac:dyDescent="0.15">
      <c r="A34" s="271" t="s">
        <v>1584</v>
      </c>
      <c r="B34" s="248"/>
      <c r="C34" s="248"/>
      <c r="D34" s="248"/>
      <c r="E34" s="249"/>
      <c r="F34" s="278"/>
      <c r="G34" s="279"/>
      <c r="H34" s="279"/>
      <c r="I34" s="279"/>
      <c r="J34" s="279"/>
      <c r="K34" s="279"/>
      <c r="L34" s="279"/>
      <c r="M34" s="279"/>
      <c r="N34" s="279"/>
      <c r="O34" s="279"/>
      <c r="P34" s="279"/>
      <c r="Q34" s="279"/>
      <c r="R34" s="279"/>
      <c r="S34" s="279"/>
      <c r="T34" s="279"/>
      <c r="U34" s="279"/>
      <c r="V34" s="280"/>
      <c r="W34" s="280"/>
      <c r="X34" s="280"/>
      <c r="Y34" s="280"/>
      <c r="Z34" s="280"/>
      <c r="AA34" s="280"/>
      <c r="AB34" s="280"/>
      <c r="AC34" s="280"/>
      <c r="AD34" s="280"/>
      <c r="AE34" s="280"/>
      <c r="AF34" s="280"/>
      <c r="AG34" s="280"/>
      <c r="AH34" s="280"/>
      <c r="AI34" s="280"/>
      <c r="AJ34" s="280"/>
      <c r="AK34" s="281"/>
    </row>
    <row r="35" spans="1:46" ht="27" customHeight="1" x14ac:dyDescent="0.15">
      <c r="A35" s="266" t="s">
        <v>1582</v>
      </c>
      <c r="B35" s="267"/>
      <c r="C35" s="267"/>
      <c r="D35" s="267"/>
      <c r="E35" s="268"/>
      <c r="F35" s="282"/>
      <c r="G35" s="282"/>
      <c r="H35" s="282"/>
      <c r="I35" s="282"/>
      <c r="J35" s="282"/>
      <c r="K35" s="282"/>
      <c r="L35" s="282"/>
      <c r="M35" s="282"/>
      <c r="N35" s="282"/>
      <c r="O35" s="282"/>
      <c r="P35" s="282"/>
      <c r="Q35" s="282"/>
      <c r="R35" s="282"/>
      <c r="S35" s="282"/>
      <c r="T35" s="282"/>
      <c r="U35" s="282"/>
      <c r="V35" s="283" t="s">
        <v>1583</v>
      </c>
      <c r="W35" s="267"/>
      <c r="X35" s="267"/>
      <c r="Y35" s="267"/>
      <c r="Z35" s="268"/>
      <c r="AA35" s="272" t="str">
        <f>IF(F35="","",VLOOKUP(F35,リスト!$P:$Q,2,FALSE))</f>
        <v/>
      </c>
      <c r="AB35" s="272"/>
      <c r="AC35" s="272"/>
      <c r="AD35" s="272"/>
      <c r="AE35" s="272"/>
      <c r="AF35" s="272"/>
      <c r="AG35" s="272"/>
      <c r="AH35" s="272"/>
      <c r="AI35" s="272"/>
      <c r="AJ35" s="272"/>
      <c r="AK35" s="272"/>
    </row>
    <row r="36" spans="1:46" ht="27" customHeight="1" x14ac:dyDescent="0.15">
      <c r="A36" s="271" t="s">
        <v>1585</v>
      </c>
      <c r="B36" s="248"/>
      <c r="C36" s="248"/>
      <c r="D36" s="248"/>
      <c r="E36" s="249"/>
      <c r="F36" s="284"/>
      <c r="G36" s="284"/>
      <c r="H36" s="284"/>
      <c r="I36" s="284"/>
      <c r="J36" s="284"/>
      <c r="K36" s="284"/>
      <c r="L36" s="284"/>
      <c r="M36" s="284"/>
      <c r="N36" s="284"/>
      <c r="O36" s="284"/>
      <c r="P36" s="284"/>
      <c r="Q36" s="284"/>
      <c r="R36" s="284"/>
      <c r="S36" s="284"/>
      <c r="T36" s="284"/>
      <c r="U36" s="284"/>
      <c r="V36" s="248" t="s">
        <v>1586</v>
      </c>
      <c r="W36" s="248"/>
      <c r="X36" s="248"/>
      <c r="Y36" s="248"/>
      <c r="Z36" s="249"/>
      <c r="AA36" s="276"/>
      <c r="AB36" s="276"/>
      <c r="AC36" s="276"/>
      <c r="AD36" s="276"/>
      <c r="AE36" s="276"/>
      <c r="AF36" s="276"/>
      <c r="AG36" s="276"/>
      <c r="AH36" s="276"/>
      <c r="AI36" s="276"/>
      <c r="AJ36" s="276"/>
      <c r="AK36" s="276"/>
    </row>
    <row r="37" spans="1:46" ht="27" customHeight="1" x14ac:dyDescent="0.15">
      <c r="A37" s="247" t="s">
        <v>1639</v>
      </c>
      <c r="B37" s="248"/>
      <c r="C37" s="248"/>
      <c r="D37" s="248"/>
      <c r="E37" s="249"/>
      <c r="F37" s="250"/>
      <c r="G37" s="250"/>
      <c r="H37" s="250"/>
      <c r="I37" s="250"/>
      <c r="J37" s="250"/>
      <c r="K37" s="250"/>
      <c r="L37" s="250"/>
      <c r="M37" s="250"/>
      <c r="N37" s="250"/>
      <c r="O37" s="250"/>
      <c r="P37" s="250"/>
      <c r="Q37" s="250"/>
      <c r="R37" s="250"/>
      <c r="S37" s="250"/>
      <c r="T37" s="250"/>
      <c r="U37" s="250"/>
      <c r="V37" s="251" t="s">
        <v>1640</v>
      </c>
      <c r="W37" s="248"/>
      <c r="X37" s="248"/>
      <c r="Y37" s="248"/>
      <c r="Z37" s="249"/>
      <c r="AA37" s="250"/>
      <c r="AB37" s="250"/>
      <c r="AC37" s="250"/>
      <c r="AD37" s="250"/>
      <c r="AE37" s="250"/>
      <c r="AF37" s="250"/>
      <c r="AG37" s="250"/>
      <c r="AH37" s="250"/>
      <c r="AI37" s="250"/>
      <c r="AJ37" s="250"/>
      <c r="AK37" s="250"/>
    </row>
    <row r="38" spans="1:46" ht="27" customHeight="1" x14ac:dyDescent="0.15">
      <c r="A38" s="273" t="s">
        <v>1635</v>
      </c>
      <c r="B38" s="274"/>
      <c r="C38" s="274"/>
      <c r="D38" s="274"/>
      <c r="E38" s="275"/>
      <c r="F38" s="276"/>
      <c r="G38" s="276"/>
      <c r="H38" s="276"/>
      <c r="I38" s="276"/>
      <c r="J38" s="276"/>
      <c r="K38" s="276"/>
      <c r="L38" s="276"/>
      <c r="M38" s="276"/>
      <c r="N38" s="276"/>
      <c r="O38" s="276"/>
      <c r="P38" s="276"/>
      <c r="Q38" s="276"/>
      <c r="R38" s="276"/>
      <c r="S38" s="276"/>
      <c r="T38" s="276"/>
      <c r="U38" s="276"/>
      <c r="V38" s="277" t="s">
        <v>1636</v>
      </c>
      <c r="W38" s="274"/>
      <c r="X38" s="274"/>
      <c r="Y38" s="274"/>
      <c r="Z38" s="275"/>
      <c r="AA38" s="276"/>
      <c r="AB38" s="276"/>
      <c r="AC38" s="276"/>
      <c r="AD38" s="276"/>
      <c r="AE38" s="276"/>
      <c r="AF38" s="276"/>
      <c r="AG38" s="276"/>
      <c r="AH38" s="276"/>
      <c r="AI38" s="276"/>
      <c r="AJ38" s="276"/>
      <c r="AK38" s="276"/>
    </row>
    <row r="39" spans="1:46" ht="6" customHeight="1" x14ac:dyDescent="0.15"/>
    <row r="40" spans="1:46" ht="27" customHeight="1" x14ac:dyDescent="0.15">
      <c r="A40" s="271" t="s">
        <v>1637</v>
      </c>
      <c r="B40" s="248"/>
      <c r="C40" s="248"/>
      <c r="D40" s="248"/>
      <c r="E40" s="249"/>
      <c r="F40" s="272" t="str">
        <f>IF(F34="", "", MIN(AA35, AA36-F38-AA38))</f>
        <v/>
      </c>
      <c r="G40" s="272"/>
      <c r="H40" s="272"/>
      <c r="I40" s="272"/>
      <c r="J40" s="272"/>
      <c r="K40" s="272"/>
      <c r="L40" s="272"/>
      <c r="M40" s="272"/>
      <c r="N40" s="272"/>
      <c r="O40" s="272"/>
      <c r="P40" s="272"/>
      <c r="Q40" s="272"/>
      <c r="R40" s="272"/>
      <c r="S40" s="272"/>
      <c r="T40" s="272"/>
      <c r="U40" s="272"/>
      <c r="V40" s="248" t="s">
        <v>1638</v>
      </c>
      <c r="W40" s="248"/>
      <c r="X40" s="248"/>
      <c r="Y40" s="248"/>
      <c r="Z40" s="249"/>
      <c r="AA40" s="272" t="str">
        <f>IF(F34="","",IF(AND(F37="含まれる（無料の食事がついている場合を含む）",AA37="含まれる（無料の食事がついている場合を含む）",F38="",AA38=""),(2400/3),IF(OR(AND(F37="含まれる（無料の食事がついている場合を含む）",F38=""),AND(AA37="含まれる（無料の食事がついている場合を含む）",AA38="")),(2400*2/3),2400)))</f>
        <v/>
      </c>
      <c r="AB40" s="272"/>
      <c r="AC40" s="272"/>
      <c r="AD40" s="272"/>
      <c r="AE40" s="272"/>
      <c r="AF40" s="272"/>
      <c r="AG40" s="272"/>
      <c r="AH40" s="272"/>
      <c r="AI40" s="272"/>
      <c r="AJ40" s="272"/>
      <c r="AK40" s="272"/>
      <c r="AM40" s="110"/>
    </row>
    <row r="41" spans="1:46" ht="27" customHeight="1" x14ac:dyDescent="0.15">
      <c r="A41" s="269" t="str">
        <f>IF(AA36="","",IF(F40&gt;AA35,"※宿泊費基準額を超過するホテルへの宿泊は原則として認められません。宿泊費基準額以内で宿泊できるホテルが見つからなかった等やむを得ない事情がある場合は、総務ワークステーション旅費班に御相談下さい。",""))</f>
        <v/>
      </c>
      <c r="B41" s="270"/>
      <c r="C41" s="270"/>
      <c r="D41" s="270"/>
      <c r="E41" s="270"/>
      <c r="F41" s="270"/>
      <c r="G41" s="270"/>
      <c r="H41" s="270"/>
      <c r="I41" s="270"/>
      <c r="J41" s="270"/>
      <c r="K41" s="270"/>
      <c r="L41" s="270"/>
      <c r="M41" s="270"/>
      <c r="N41" s="270"/>
      <c r="O41" s="270"/>
      <c r="P41" s="270"/>
      <c r="Q41" s="270"/>
      <c r="R41" s="270"/>
      <c r="S41" s="270"/>
      <c r="T41" s="270"/>
      <c r="U41" s="270"/>
      <c r="V41" s="270"/>
      <c r="W41" s="270"/>
      <c r="X41" s="270"/>
      <c r="Y41" s="270"/>
      <c r="Z41" s="270"/>
      <c r="AA41" s="270"/>
      <c r="AB41" s="270"/>
      <c r="AC41" s="270"/>
      <c r="AD41" s="270"/>
      <c r="AE41" s="270"/>
      <c r="AF41" s="270"/>
      <c r="AG41" s="270"/>
      <c r="AH41" s="270"/>
      <c r="AI41" s="270"/>
      <c r="AJ41" s="270"/>
      <c r="AK41" s="270"/>
      <c r="AM41" s="109"/>
      <c r="AN41" s="109"/>
    </row>
    <row r="42" spans="1:46" ht="13.5" x14ac:dyDescent="0.15">
      <c r="A42" s="100"/>
      <c r="B42" s="101"/>
      <c r="C42" s="101"/>
      <c r="D42" s="101"/>
      <c r="E42" s="101"/>
      <c r="F42" s="101"/>
      <c r="G42" s="101"/>
      <c r="H42" s="101"/>
      <c r="I42" s="101"/>
      <c r="J42" s="101"/>
      <c r="K42" s="101"/>
      <c r="L42" s="101"/>
      <c r="M42" s="101"/>
      <c r="N42" s="101"/>
      <c r="O42" s="101"/>
      <c r="P42" s="101"/>
      <c r="Q42" s="101"/>
      <c r="R42" s="101"/>
      <c r="S42" s="101"/>
      <c r="T42" s="101"/>
      <c r="U42" s="101"/>
      <c r="V42" s="101"/>
      <c r="W42" s="101"/>
      <c r="X42" s="101"/>
      <c r="Y42" s="101"/>
      <c r="Z42" s="101"/>
      <c r="AA42" s="101"/>
      <c r="AB42" s="101"/>
      <c r="AC42" s="101"/>
      <c r="AD42" s="101"/>
      <c r="AE42" s="101"/>
      <c r="AF42" s="101"/>
      <c r="AG42" s="101"/>
      <c r="AH42" s="101"/>
      <c r="AI42" s="101"/>
      <c r="AJ42" s="101"/>
      <c r="AK42" s="101"/>
      <c r="AM42" s="109"/>
      <c r="AN42" s="109"/>
    </row>
    <row r="43" spans="1:46" ht="5.45" customHeight="1" x14ac:dyDescent="0.15">
      <c r="A43" s="100"/>
      <c r="B43" s="101"/>
      <c r="C43" s="101"/>
      <c r="D43" s="101"/>
      <c r="E43" s="101"/>
      <c r="F43" s="101"/>
      <c r="G43" s="101"/>
      <c r="H43" s="101"/>
      <c r="I43" s="101"/>
      <c r="J43" s="101"/>
      <c r="K43" s="101"/>
      <c r="L43" s="101"/>
      <c r="M43" s="101"/>
      <c r="N43" s="101"/>
      <c r="O43" s="101"/>
      <c r="P43" s="101"/>
      <c r="Q43" s="101"/>
      <c r="R43" s="101"/>
      <c r="S43" s="101"/>
      <c r="T43" s="101"/>
      <c r="U43" s="101"/>
      <c r="V43" s="101"/>
      <c r="W43" s="101"/>
      <c r="X43" s="101"/>
      <c r="Y43" s="101"/>
      <c r="Z43" s="101"/>
      <c r="AA43" s="101"/>
      <c r="AB43" s="101"/>
      <c r="AC43" s="101"/>
      <c r="AD43" s="101"/>
      <c r="AE43" s="101"/>
      <c r="AF43" s="101"/>
      <c r="AG43" s="101"/>
      <c r="AH43" s="101"/>
      <c r="AI43" s="101"/>
      <c r="AJ43" s="101"/>
      <c r="AK43" s="101"/>
      <c r="AM43" s="109"/>
      <c r="AN43" s="109"/>
    </row>
    <row r="44" spans="1:46" ht="24" customHeight="1" thickBot="1" x14ac:dyDescent="0.2">
      <c r="S44" s="95"/>
      <c r="T44" s="95"/>
      <c r="U44" s="95"/>
      <c r="V44" s="95"/>
      <c r="W44" s="95"/>
      <c r="X44" s="95"/>
      <c r="Y44" s="96" t="s">
        <v>1653</v>
      </c>
      <c r="Z44" s="3"/>
      <c r="AA44" s="96"/>
      <c r="AB44" s="97"/>
      <c r="AC44" s="3"/>
      <c r="AD44" s="295" t="str">
        <f>IF(SUM(F20,F30,F40)&gt;0,SUM(F20,F30,F40),"")</f>
        <v/>
      </c>
      <c r="AE44" s="296"/>
      <c r="AF44" s="296"/>
      <c r="AG44" s="296"/>
      <c r="AH44" s="296"/>
      <c r="AI44" s="296"/>
      <c r="AJ44" s="108"/>
      <c r="AK44" s="108"/>
      <c r="AL44" s="109"/>
      <c r="AM44" s="109"/>
      <c r="AT44" s="112"/>
    </row>
    <row r="45" spans="1:46" ht="24" customHeight="1" thickTop="1" thickBot="1" x14ac:dyDescent="0.2">
      <c r="S45" s="95"/>
      <c r="T45" s="95"/>
      <c r="U45" s="95"/>
      <c r="V45" s="95"/>
      <c r="W45" s="95"/>
      <c r="X45" s="95"/>
      <c r="Y45" s="105" t="s">
        <v>1652</v>
      </c>
      <c r="Z45" s="3"/>
      <c r="AA45" s="96"/>
      <c r="AB45" s="97"/>
      <c r="AC45" s="3"/>
      <c r="AD45" s="297" t="str">
        <f>IF(O9&gt;0,O9,"")</f>
        <v/>
      </c>
      <c r="AE45" s="298"/>
      <c r="AF45" s="298"/>
      <c r="AG45" s="298"/>
      <c r="AH45" s="298"/>
      <c r="AI45" s="298"/>
      <c r="AJ45" s="108"/>
      <c r="AK45" s="108"/>
      <c r="AM45" s="109"/>
      <c r="AT45" s="112"/>
    </row>
    <row r="46" spans="1:46" ht="24" customHeight="1" thickTop="1" thickBot="1" x14ac:dyDescent="0.2">
      <c r="S46" s="95"/>
      <c r="T46" s="95"/>
      <c r="U46" s="95"/>
      <c r="V46" s="95"/>
      <c r="W46" s="95"/>
      <c r="X46" s="95"/>
      <c r="Y46" s="106" t="s">
        <v>1654</v>
      </c>
      <c r="Z46" s="3"/>
      <c r="AA46" s="96"/>
      <c r="AB46" s="97"/>
      <c r="AC46" s="3"/>
      <c r="AD46" s="299" t="str">
        <f>IF(SUM(AA20,AA30,AA40)&gt;0,SUM(AA20,AA30,AA40),"")</f>
        <v/>
      </c>
      <c r="AE46" s="300"/>
      <c r="AF46" s="300"/>
      <c r="AG46" s="300"/>
      <c r="AH46" s="300"/>
      <c r="AI46" s="300"/>
      <c r="AJ46" s="108"/>
      <c r="AK46" s="108"/>
      <c r="AM46" s="109"/>
      <c r="AT46" s="113"/>
    </row>
    <row r="47" spans="1:46" ht="24" customHeight="1" thickTop="1" thickBot="1" x14ac:dyDescent="0.2">
      <c r="S47" s="95"/>
      <c r="T47" s="95"/>
      <c r="U47" s="95"/>
      <c r="V47" s="95"/>
      <c r="W47" s="95"/>
      <c r="X47" s="95"/>
      <c r="Y47" s="106" t="s">
        <v>1655</v>
      </c>
      <c r="Z47" s="3"/>
      <c r="AA47" s="96"/>
      <c r="AB47" s="97"/>
      <c r="AC47" s="3"/>
      <c r="AD47" s="297" t="str">
        <f>IF(SUM(AD44:AI46)&gt;0,SUM(AD44:AI46),"")</f>
        <v/>
      </c>
      <c r="AE47" s="298"/>
      <c r="AF47" s="298"/>
      <c r="AG47" s="298"/>
      <c r="AH47" s="298"/>
      <c r="AI47" s="298"/>
      <c r="AJ47" s="108"/>
      <c r="AK47" s="108"/>
      <c r="AM47" s="109"/>
      <c r="AT47" s="112"/>
    </row>
    <row r="48" spans="1:46" ht="6" customHeight="1" thickTop="1" x14ac:dyDescent="0.15">
      <c r="Y48" s="102"/>
    </row>
    <row r="49" spans="1:38" ht="25.9" customHeight="1" x14ac:dyDescent="0.15">
      <c r="A49" s="255" t="s">
        <v>1656</v>
      </c>
      <c r="B49" s="256"/>
      <c r="C49" s="256"/>
      <c r="D49" s="256"/>
      <c r="E49" s="256"/>
      <c r="F49" s="256"/>
      <c r="G49" s="256"/>
      <c r="H49" s="256"/>
      <c r="I49" s="256"/>
      <c r="J49" s="256"/>
      <c r="K49" s="256"/>
      <c r="L49" s="256"/>
      <c r="M49" s="256"/>
      <c r="N49" s="256"/>
      <c r="O49" s="256"/>
      <c r="P49" s="256"/>
      <c r="Q49" s="256"/>
      <c r="R49" s="256"/>
      <c r="S49" s="256"/>
      <c r="T49" s="256"/>
      <c r="U49" s="256"/>
      <c r="V49" s="256"/>
      <c r="W49" s="256"/>
      <c r="X49" s="256"/>
      <c r="Y49" s="256"/>
      <c r="Z49" s="256"/>
      <c r="AA49" s="256"/>
      <c r="AB49" s="256"/>
      <c r="AC49" s="256"/>
      <c r="AD49" s="256"/>
      <c r="AE49" s="256"/>
      <c r="AF49" s="256"/>
      <c r="AG49" s="256"/>
      <c r="AH49" s="256"/>
      <c r="AI49" s="256"/>
      <c r="AJ49" s="256"/>
      <c r="AK49" s="256"/>
      <c r="AL49" s="109" t="s">
        <v>1661</v>
      </c>
    </row>
    <row r="50" spans="1:38" ht="7.9" customHeight="1" x14ac:dyDescent="0.15">
      <c r="A50" s="24"/>
      <c r="B50" s="25"/>
      <c r="C50" s="25"/>
      <c r="D50" s="25"/>
      <c r="E50" s="25"/>
      <c r="F50" s="25"/>
      <c r="G50" s="25"/>
      <c r="H50" s="25"/>
      <c r="I50" s="25"/>
      <c r="J50" s="25"/>
      <c r="K50" s="25"/>
      <c r="L50" s="25"/>
      <c r="M50" s="25"/>
      <c r="N50" s="25"/>
      <c r="O50" s="25"/>
      <c r="P50" s="25"/>
      <c r="Q50" s="25"/>
      <c r="R50" s="25"/>
      <c r="S50" s="25"/>
      <c r="T50" s="25"/>
      <c r="U50" s="25"/>
      <c r="V50" s="25"/>
      <c r="W50" s="25"/>
      <c r="X50" s="25"/>
      <c r="Y50" s="25"/>
      <c r="Z50" s="25"/>
      <c r="AA50" s="25"/>
      <c r="AB50" s="25"/>
      <c r="AC50" s="25"/>
      <c r="AD50" s="25"/>
      <c r="AE50" s="25"/>
      <c r="AF50" s="25"/>
      <c r="AG50" s="25"/>
      <c r="AH50" s="25"/>
      <c r="AI50" s="25"/>
      <c r="AJ50" s="25"/>
      <c r="AK50" s="25"/>
    </row>
    <row r="51" spans="1:38" ht="24" customHeight="1" x14ac:dyDescent="0.15">
      <c r="A51" s="260" t="s">
        <v>22</v>
      </c>
      <c r="B51" s="261"/>
      <c r="C51" s="261"/>
      <c r="D51" s="261"/>
      <c r="E51" s="254"/>
      <c r="F51" s="252" t="e">
        <f>VLOOKUP(入力シート!$C$5,リスト!$A:$B,2,FALSE)</f>
        <v>#N/A</v>
      </c>
      <c r="G51" s="253"/>
      <c r="H51" s="253"/>
      <c r="I51" s="253"/>
      <c r="J51" s="253"/>
      <c r="K51" s="253"/>
      <c r="L51" s="253"/>
      <c r="M51" s="253"/>
      <c r="N51" s="253"/>
      <c r="O51" s="253"/>
      <c r="P51" s="253"/>
      <c r="Q51" s="253"/>
      <c r="R51" s="253"/>
      <c r="S51" s="253"/>
      <c r="T51" s="253"/>
      <c r="U51" s="254"/>
      <c r="V51" s="257"/>
      <c r="W51" s="257"/>
      <c r="X51" s="257"/>
      <c r="Y51" s="257"/>
      <c r="Z51" s="257"/>
      <c r="AA51" s="257"/>
      <c r="AB51" s="257"/>
      <c r="AC51" s="257"/>
      <c r="AD51" s="257"/>
      <c r="AE51" s="257"/>
      <c r="AF51" s="257"/>
      <c r="AG51" s="257"/>
      <c r="AH51" s="257"/>
      <c r="AI51" s="257"/>
      <c r="AJ51" s="257"/>
      <c r="AK51" s="257"/>
    </row>
    <row r="52" spans="1:38" ht="24" customHeight="1" x14ac:dyDescent="0.15">
      <c r="A52" s="260" t="s">
        <v>26</v>
      </c>
      <c r="B52" s="253"/>
      <c r="C52" s="253"/>
      <c r="D52" s="253"/>
      <c r="E52" s="254"/>
      <c r="F52" s="262">
        <f>入力シート!$C$7</f>
        <v>0</v>
      </c>
      <c r="G52" s="262"/>
      <c r="H52" s="262"/>
      <c r="I52" s="263"/>
      <c r="J52" s="260" t="s">
        <v>1580</v>
      </c>
      <c r="K52" s="253"/>
      <c r="L52" s="253"/>
      <c r="M52" s="254"/>
      <c r="N52" s="262">
        <f>入力シート!$C$8</f>
        <v>0</v>
      </c>
      <c r="O52" s="262"/>
      <c r="P52" s="262"/>
      <c r="Q52" s="262"/>
      <c r="R52" s="262"/>
      <c r="S52" s="262"/>
      <c r="T52" s="262"/>
      <c r="U52" s="263"/>
      <c r="V52" s="251" t="s">
        <v>23</v>
      </c>
      <c r="W52" s="248"/>
      <c r="X52" s="248"/>
      <c r="Y52" s="248"/>
      <c r="Z52" s="249"/>
      <c r="AA52" s="252">
        <f>入力シート!$C$9</f>
        <v>0</v>
      </c>
      <c r="AB52" s="253"/>
      <c r="AC52" s="253"/>
      <c r="AD52" s="253"/>
      <c r="AE52" s="253"/>
      <c r="AF52" s="253"/>
      <c r="AG52" s="253"/>
      <c r="AH52" s="253"/>
      <c r="AI52" s="253"/>
      <c r="AJ52" s="253"/>
      <c r="AK52" s="254"/>
    </row>
    <row r="53" spans="1:38" ht="24" customHeight="1" x14ac:dyDescent="0.15">
      <c r="A53" s="260" t="s">
        <v>24</v>
      </c>
      <c r="B53" s="253"/>
      <c r="C53" s="253"/>
      <c r="D53" s="253"/>
      <c r="E53" s="254"/>
      <c r="F53" s="262" t="e">
        <f>$F$3</f>
        <v>#N/A</v>
      </c>
      <c r="G53" s="262"/>
      <c r="H53" s="262"/>
      <c r="I53" s="262"/>
      <c r="J53" s="262"/>
      <c r="K53" s="262"/>
      <c r="L53" s="262"/>
      <c r="M53" s="262"/>
      <c r="N53" s="262"/>
      <c r="O53" s="262"/>
      <c r="P53" s="262"/>
      <c r="Q53" s="262"/>
      <c r="R53" s="262"/>
      <c r="S53" s="262"/>
      <c r="T53" s="262"/>
      <c r="U53" s="263"/>
      <c r="V53" s="251" t="s">
        <v>25</v>
      </c>
      <c r="W53" s="248"/>
      <c r="X53" s="248"/>
      <c r="Y53" s="248"/>
      <c r="Z53" s="249"/>
      <c r="AA53" s="287" t="e">
        <f>VLOOKUP(入力シート!$C$6,リスト!$A:$B,2,FALSE)</f>
        <v>#N/A</v>
      </c>
      <c r="AB53" s="287"/>
      <c r="AC53" s="287"/>
      <c r="AD53" s="287"/>
      <c r="AE53" s="287"/>
      <c r="AF53" s="287"/>
      <c r="AG53" s="287"/>
      <c r="AH53" s="287"/>
      <c r="AI53" s="287"/>
      <c r="AJ53" s="287"/>
      <c r="AK53" s="287"/>
    </row>
    <row r="54" spans="1:38" ht="24" customHeight="1" x14ac:dyDescent="0.15">
      <c r="A54" s="260" t="s">
        <v>28</v>
      </c>
      <c r="B54" s="253"/>
      <c r="C54" s="253"/>
      <c r="D54" s="253"/>
      <c r="E54" s="254"/>
      <c r="F54" s="286">
        <f>入力シート!$C$12</f>
        <v>0</v>
      </c>
      <c r="G54" s="286"/>
      <c r="H54" s="286"/>
      <c r="I54" s="286"/>
      <c r="J54" s="262"/>
      <c r="K54" s="262"/>
      <c r="L54" s="262"/>
      <c r="M54" s="262"/>
      <c r="N54" s="262"/>
      <c r="O54" s="262"/>
      <c r="P54" s="262"/>
      <c r="Q54" s="262"/>
      <c r="R54" s="262"/>
      <c r="S54" s="262"/>
      <c r="T54" s="262"/>
      <c r="U54" s="263"/>
      <c r="V54" s="248" t="s">
        <v>29</v>
      </c>
      <c r="W54" s="248"/>
      <c r="X54" s="248"/>
      <c r="Y54" s="248"/>
      <c r="Z54" s="249"/>
      <c r="AA54" s="287">
        <f>入力シート!$C$11</f>
        <v>0</v>
      </c>
      <c r="AB54" s="287"/>
      <c r="AC54" s="287"/>
      <c r="AD54" s="287"/>
      <c r="AE54" s="287"/>
      <c r="AF54" s="287"/>
      <c r="AG54" s="287"/>
      <c r="AH54" s="287"/>
      <c r="AI54" s="287"/>
      <c r="AJ54" s="287"/>
      <c r="AK54" s="287"/>
    </row>
    <row r="55" spans="1:38" ht="24" customHeight="1" x14ac:dyDescent="0.15">
      <c r="A55" s="260" t="s">
        <v>1657</v>
      </c>
      <c r="B55" s="253"/>
      <c r="C55" s="253"/>
      <c r="D55" s="253"/>
      <c r="E55" s="254"/>
      <c r="F55" s="262" t="str">
        <f>IF(入力シート!C88&lt;&gt;"", 入力シート!C88, "")</f>
        <v/>
      </c>
      <c r="G55" s="262"/>
      <c r="H55" s="262"/>
      <c r="I55" s="263"/>
      <c r="J55" s="260" t="s">
        <v>1658</v>
      </c>
      <c r="K55" s="253"/>
      <c r="L55" s="253"/>
      <c r="M55" s="254"/>
      <c r="N55" s="304" t="str">
        <f>IF(入力シート!C89&lt;&gt;"", 入力シート!C89, "")</f>
        <v/>
      </c>
      <c r="O55" s="304"/>
      <c r="P55" s="304"/>
      <c r="Q55" s="304"/>
      <c r="R55" s="304"/>
      <c r="S55" s="304"/>
      <c r="T55" s="304"/>
      <c r="U55" s="305"/>
      <c r="V55" s="251" t="s">
        <v>1659</v>
      </c>
      <c r="W55" s="248"/>
      <c r="X55" s="248"/>
      <c r="Y55" s="248"/>
      <c r="Z55" s="249"/>
      <c r="AA55" s="252" t="str">
        <f>IF(入力シート!C87&lt;&gt;"", 入力シート!C87, "")</f>
        <v/>
      </c>
      <c r="AB55" s="253"/>
      <c r="AC55" s="253"/>
      <c r="AD55" s="253"/>
      <c r="AE55" s="253"/>
      <c r="AF55" s="253"/>
      <c r="AG55" s="253"/>
      <c r="AH55" s="253"/>
      <c r="AI55" s="253"/>
      <c r="AJ55" s="253"/>
      <c r="AK55" s="254"/>
    </row>
    <row r="56" spans="1:38" ht="24" customHeight="1" x14ac:dyDescent="0.15">
      <c r="A56" s="260" t="s">
        <v>1644</v>
      </c>
      <c r="B56" s="253"/>
      <c r="C56" s="253"/>
      <c r="D56" s="253"/>
      <c r="E56" s="253"/>
      <c r="F56" s="301"/>
      <c r="G56" s="302"/>
      <c r="H56" s="302"/>
      <c r="I56" s="303"/>
      <c r="J56" s="103"/>
      <c r="K56" s="103"/>
      <c r="L56" s="103"/>
      <c r="M56" s="103"/>
      <c r="N56" s="103"/>
      <c r="O56" s="103"/>
      <c r="P56" s="103"/>
      <c r="Q56" s="103"/>
      <c r="R56" s="103"/>
      <c r="S56" s="103"/>
      <c r="T56" s="103"/>
      <c r="U56" s="103"/>
      <c r="V56" s="99"/>
      <c r="W56" s="99"/>
      <c r="X56" s="99"/>
      <c r="Y56" s="99"/>
      <c r="Z56" s="99"/>
      <c r="AA56" s="99"/>
      <c r="AB56" s="99"/>
      <c r="AC56" s="99"/>
      <c r="AD56" s="99"/>
      <c r="AE56" s="99"/>
      <c r="AF56" s="99"/>
      <c r="AG56" s="99"/>
      <c r="AH56" s="99"/>
      <c r="AI56" s="99"/>
      <c r="AJ56" s="99"/>
      <c r="AK56" s="99"/>
    </row>
    <row r="57" spans="1:38" ht="24" customHeight="1" x14ac:dyDescent="0.15">
      <c r="A57" s="283" t="s">
        <v>1645</v>
      </c>
      <c r="B57" s="294"/>
      <c r="C57" s="294"/>
      <c r="D57" s="294"/>
      <c r="E57" s="294"/>
      <c r="F57" s="301"/>
      <c r="G57" s="302"/>
      <c r="H57" s="302"/>
      <c r="I57" s="303"/>
      <c r="J57" s="267" t="s">
        <v>1648</v>
      </c>
      <c r="K57" s="294"/>
      <c r="L57" s="294"/>
      <c r="M57" s="294"/>
      <c r="N57" s="293"/>
      <c r="O57" s="291"/>
      <c r="P57" s="292"/>
      <c r="Q57" s="292"/>
      <c r="R57" s="292"/>
      <c r="S57" s="292"/>
      <c r="T57" s="289" t="s">
        <v>1649</v>
      </c>
      <c r="U57" s="293"/>
      <c r="V57" s="293"/>
      <c r="W57" s="293"/>
      <c r="X57" s="293"/>
      <c r="Y57" s="293"/>
      <c r="Z57" s="291"/>
      <c r="AA57" s="292"/>
      <c r="AB57" s="292"/>
      <c r="AC57" s="292"/>
      <c r="AD57" s="289" t="s">
        <v>1650</v>
      </c>
      <c r="AE57" s="290"/>
      <c r="AF57" s="290"/>
      <c r="AG57" s="290"/>
      <c r="AH57" s="264" t="str">
        <f>IF(O57-Z57&gt;0,O57-Z57,"")</f>
        <v/>
      </c>
      <c r="AI57" s="265"/>
      <c r="AJ57" s="265"/>
      <c r="AK57" s="265"/>
    </row>
    <row r="58" spans="1:38" ht="6" customHeight="1" x14ac:dyDescent="0.15">
      <c r="G58" s="104"/>
    </row>
    <row r="59" spans="1:38" ht="24" customHeight="1" x14ac:dyDescent="0.15">
      <c r="A59" s="258" t="str">
        <f>IF(AH57&lt;&gt;"",IF(AH57&gt;IF(F56=1,AA63,IF(F56=2,AA63+AA73,IF(F56=3,AA63+AA73+AA83))),"※宿泊費相当額が宿泊費基準額の合計を超過しています。宿泊費基準額を超過するホテルへの宿泊は認められません。",""),"")</f>
        <v/>
      </c>
      <c r="B59" s="259"/>
      <c r="C59" s="259"/>
      <c r="D59" s="259"/>
      <c r="E59" s="259"/>
      <c r="F59" s="259"/>
      <c r="G59" s="259"/>
      <c r="H59" s="259"/>
      <c r="I59" s="259"/>
      <c r="J59" s="259"/>
      <c r="K59" s="259"/>
      <c r="L59" s="259"/>
      <c r="M59" s="259"/>
      <c r="N59" s="259"/>
      <c r="O59" s="259"/>
      <c r="P59" s="259"/>
      <c r="Q59" s="259"/>
      <c r="R59" s="259"/>
      <c r="S59" s="259"/>
      <c r="T59" s="259"/>
      <c r="U59" s="259"/>
      <c r="V59" s="259"/>
      <c r="W59" s="259"/>
      <c r="X59" s="259"/>
      <c r="Y59" s="259"/>
      <c r="Z59" s="259"/>
      <c r="AA59" s="259"/>
      <c r="AB59" s="259"/>
      <c r="AC59" s="259"/>
      <c r="AD59" s="259"/>
      <c r="AE59" s="259"/>
      <c r="AF59" s="259"/>
      <c r="AG59" s="259"/>
      <c r="AH59" s="259"/>
      <c r="AI59" s="259"/>
      <c r="AJ59" s="259"/>
      <c r="AK59" s="259"/>
    </row>
    <row r="60" spans="1:38" ht="6" customHeight="1" x14ac:dyDescent="0.15">
      <c r="A60" s="100"/>
      <c r="B60" s="107"/>
      <c r="C60" s="107"/>
      <c r="D60" s="107"/>
      <c r="E60" s="107"/>
      <c r="F60" s="107"/>
      <c r="G60" s="107"/>
      <c r="H60" s="107"/>
      <c r="I60" s="107"/>
      <c r="J60" s="107"/>
      <c r="K60" s="107"/>
      <c r="L60" s="107"/>
      <c r="M60" s="107"/>
      <c r="N60" s="107"/>
      <c r="O60" s="107"/>
      <c r="P60" s="107"/>
      <c r="Q60" s="107"/>
      <c r="R60" s="107"/>
      <c r="S60" s="107"/>
      <c r="T60" s="107"/>
      <c r="U60" s="107"/>
      <c r="V60" s="107"/>
      <c r="W60" s="107"/>
      <c r="X60" s="107"/>
      <c r="Y60" s="107"/>
      <c r="Z60" s="107"/>
      <c r="AA60" s="107"/>
      <c r="AB60" s="107"/>
      <c r="AC60" s="107"/>
      <c r="AD60" s="107"/>
      <c r="AE60" s="107"/>
      <c r="AF60" s="107"/>
      <c r="AG60" s="107"/>
      <c r="AH60" s="107"/>
      <c r="AI60" s="107"/>
      <c r="AJ60" s="107"/>
      <c r="AK60" s="107"/>
    </row>
    <row r="61" spans="1:38" ht="24" customHeight="1" x14ac:dyDescent="0.15">
      <c r="A61" s="2" t="s">
        <v>1641</v>
      </c>
    </row>
    <row r="62" spans="1:38" ht="27" customHeight="1" x14ac:dyDescent="0.15">
      <c r="A62" s="271" t="s">
        <v>1584</v>
      </c>
      <c r="B62" s="248"/>
      <c r="C62" s="248"/>
      <c r="D62" s="248"/>
      <c r="E62" s="249"/>
      <c r="F62" s="278"/>
      <c r="G62" s="279"/>
      <c r="H62" s="279"/>
      <c r="I62" s="279"/>
      <c r="J62" s="279"/>
      <c r="K62" s="279"/>
      <c r="L62" s="279"/>
      <c r="M62" s="279"/>
      <c r="N62" s="279"/>
      <c r="O62" s="279"/>
      <c r="P62" s="279"/>
      <c r="Q62" s="279"/>
      <c r="R62" s="279"/>
      <c r="S62" s="279"/>
      <c r="T62" s="279"/>
      <c r="U62" s="279"/>
      <c r="V62" s="280"/>
      <c r="W62" s="280"/>
      <c r="X62" s="280"/>
      <c r="Y62" s="280"/>
      <c r="Z62" s="280"/>
      <c r="AA62" s="280"/>
      <c r="AB62" s="280"/>
      <c r="AC62" s="280"/>
      <c r="AD62" s="280"/>
      <c r="AE62" s="280"/>
      <c r="AF62" s="280"/>
      <c r="AG62" s="280"/>
      <c r="AH62" s="280"/>
      <c r="AI62" s="280"/>
      <c r="AJ62" s="280"/>
      <c r="AK62" s="281"/>
    </row>
    <row r="63" spans="1:38" ht="27" customHeight="1" x14ac:dyDescent="0.15">
      <c r="A63" s="266" t="s">
        <v>1582</v>
      </c>
      <c r="B63" s="267"/>
      <c r="C63" s="267"/>
      <c r="D63" s="267"/>
      <c r="E63" s="268"/>
      <c r="F63" s="282"/>
      <c r="G63" s="282"/>
      <c r="H63" s="282"/>
      <c r="I63" s="282"/>
      <c r="J63" s="282"/>
      <c r="K63" s="282"/>
      <c r="L63" s="282"/>
      <c r="M63" s="282"/>
      <c r="N63" s="282"/>
      <c r="O63" s="282"/>
      <c r="P63" s="282"/>
      <c r="Q63" s="282"/>
      <c r="R63" s="282"/>
      <c r="S63" s="282"/>
      <c r="T63" s="282"/>
      <c r="U63" s="282"/>
      <c r="V63" s="283" t="s">
        <v>1583</v>
      </c>
      <c r="W63" s="267"/>
      <c r="X63" s="267"/>
      <c r="Y63" s="267"/>
      <c r="Z63" s="268"/>
      <c r="AA63" s="272" t="str">
        <f>IF(F63="","",VLOOKUP(F63,リスト!$P:$Q,2,FALSE))</f>
        <v/>
      </c>
      <c r="AB63" s="272"/>
      <c r="AC63" s="272"/>
      <c r="AD63" s="272"/>
      <c r="AE63" s="272"/>
      <c r="AF63" s="272"/>
      <c r="AG63" s="272"/>
      <c r="AH63" s="272"/>
      <c r="AI63" s="272"/>
      <c r="AJ63" s="272"/>
      <c r="AK63" s="272"/>
    </row>
    <row r="64" spans="1:38" ht="27" customHeight="1" x14ac:dyDescent="0.15">
      <c r="A64" s="271" t="s">
        <v>1585</v>
      </c>
      <c r="B64" s="248"/>
      <c r="C64" s="248"/>
      <c r="D64" s="248"/>
      <c r="E64" s="249"/>
      <c r="F64" s="284"/>
      <c r="G64" s="284"/>
      <c r="H64" s="284"/>
      <c r="I64" s="284"/>
      <c r="J64" s="284"/>
      <c r="K64" s="284"/>
      <c r="L64" s="284"/>
      <c r="M64" s="284"/>
      <c r="N64" s="284"/>
      <c r="O64" s="284"/>
      <c r="P64" s="284"/>
      <c r="Q64" s="284"/>
      <c r="R64" s="284"/>
      <c r="S64" s="284"/>
      <c r="T64" s="284"/>
      <c r="U64" s="284"/>
      <c r="V64" s="248" t="s">
        <v>1586</v>
      </c>
      <c r="W64" s="248"/>
      <c r="X64" s="248"/>
      <c r="Y64" s="248"/>
      <c r="Z64" s="249"/>
      <c r="AA64" s="276"/>
      <c r="AB64" s="276"/>
      <c r="AC64" s="276"/>
      <c r="AD64" s="276"/>
      <c r="AE64" s="276"/>
      <c r="AF64" s="276"/>
      <c r="AG64" s="276"/>
      <c r="AH64" s="276"/>
      <c r="AI64" s="276"/>
      <c r="AJ64" s="276"/>
      <c r="AK64" s="276"/>
    </row>
    <row r="65" spans="1:37" ht="27" customHeight="1" x14ac:dyDescent="0.15">
      <c r="A65" s="247" t="s">
        <v>1639</v>
      </c>
      <c r="B65" s="248"/>
      <c r="C65" s="248"/>
      <c r="D65" s="248"/>
      <c r="E65" s="249"/>
      <c r="F65" s="282"/>
      <c r="G65" s="282"/>
      <c r="H65" s="282"/>
      <c r="I65" s="282"/>
      <c r="J65" s="282"/>
      <c r="K65" s="282"/>
      <c r="L65" s="282"/>
      <c r="M65" s="282"/>
      <c r="N65" s="282"/>
      <c r="O65" s="282"/>
      <c r="P65" s="282"/>
      <c r="Q65" s="282"/>
      <c r="R65" s="282"/>
      <c r="S65" s="282"/>
      <c r="T65" s="282"/>
      <c r="U65" s="282"/>
      <c r="V65" s="251" t="s">
        <v>1640</v>
      </c>
      <c r="W65" s="248"/>
      <c r="X65" s="248"/>
      <c r="Y65" s="248"/>
      <c r="Z65" s="249"/>
      <c r="AA65" s="282"/>
      <c r="AB65" s="282"/>
      <c r="AC65" s="282"/>
      <c r="AD65" s="282"/>
      <c r="AE65" s="282"/>
      <c r="AF65" s="282"/>
      <c r="AG65" s="282"/>
      <c r="AH65" s="282"/>
      <c r="AI65" s="282"/>
      <c r="AJ65" s="282"/>
      <c r="AK65" s="282"/>
    </row>
    <row r="66" spans="1:37" ht="27" customHeight="1" x14ac:dyDescent="0.15">
      <c r="A66" s="273" t="s">
        <v>1635</v>
      </c>
      <c r="B66" s="274"/>
      <c r="C66" s="274"/>
      <c r="D66" s="274"/>
      <c r="E66" s="275"/>
      <c r="F66" s="276"/>
      <c r="G66" s="276"/>
      <c r="H66" s="276"/>
      <c r="I66" s="276"/>
      <c r="J66" s="276"/>
      <c r="K66" s="276"/>
      <c r="L66" s="276"/>
      <c r="M66" s="276"/>
      <c r="N66" s="276"/>
      <c r="O66" s="276"/>
      <c r="P66" s="276"/>
      <c r="Q66" s="276"/>
      <c r="R66" s="276"/>
      <c r="S66" s="276"/>
      <c r="T66" s="276"/>
      <c r="U66" s="276"/>
      <c r="V66" s="277" t="s">
        <v>1636</v>
      </c>
      <c r="W66" s="274"/>
      <c r="X66" s="274"/>
      <c r="Y66" s="274"/>
      <c r="Z66" s="275"/>
      <c r="AA66" s="276"/>
      <c r="AB66" s="276"/>
      <c r="AC66" s="276"/>
      <c r="AD66" s="276"/>
      <c r="AE66" s="276"/>
      <c r="AF66" s="276"/>
      <c r="AG66" s="276"/>
      <c r="AH66" s="276"/>
      <c r="AI66" s="276"/>
      <c r="AJ66" s="276"/>
      <c r="AK66" s="276"/>
    </row>
    <row r="67" spans="1:37" ht="6" customHeight="1" x14ac:dyDescent="0.15"/>
    <row r="68" spans="1:37" ht="27" customHeight="1" x14ac:dyDescent="0.15">
      <c r="A68" s="271" t="s">
        <v>1637</v>
      </c>
      <c r="B68" s="248"/>
      <c r="C68" s="248"/>
      <c r="D68" s="248"/>
      <c r="E68" s="249"/>
      <c r="F68" s="272" t="str">
        <f>IF(F62="", "", MIN(AA63, AA64-F66-AA66))</f>
        <v/>
      </c>
      <c r="G68" s="272"/>
      <c r="H68" s="272"/>
      <c r="I68" s="272"/>
      <c r="J68" s="272"/>
      <c r="K68" s="272"/>
      <c r="L68" s="272"/>
      <c r="M68" s="272"/>
      <c r="N68" s="272"/>
      <c r="O68" s="272"/>
      <c r="P68" s="272"/>
      <c r="Q68" s="272"/>
      <c r="R68" s="272"/>
      <c r="S68" s="272"/>
      <c r="T68" s="272"/>
      <c r="U68" s="272"/>
      <c r="V68" s="248" t="s">
        <v>1638</v>
      </c>
      <c r="W68" s="248"/>
      <c r="X68" s="248"/>
      <c r="Y68" s="248"/>
      <c r="Z68" s="249"/>
      <c r="AA68" s="272" t="str">
        <f>IF(F62="","",IF(AND(F65="含まれる（無料の食事がついている場合を含む）",AA65="含まれる（無料の食事がついている場合を含む）",F66="",AA66=""),(2400/3),IF(OR(AND(F65="含まれる（無料の食事がついている場合を含む）",F66=""),AND(AA65="含まれる（無料の食事がついている場合を含む）",AA66="")),(2400*2/3),2400)))</f>
        <v/>
      </c>
      <c r="AB68" s="272"/>
      <c r="AC68" s="272"/>
      <c r="AD68" s="272"/>
      <c r="AE68" s="272"/>
      <c r="AF68" s="272"/>
      <c r="AG68" s="272"/>
      <c r="AH68" s="272"/>
      <c r="AI68" s="272"/>
      <c r="AJ68" s="272"/>
      <c r="AK68" s="272"/>
    </row>
    <row r="69" spans="1:37" ht="27" customHeight="1" x14ac:dyDescent="0.15">
      <c r="A69" s="269" t="str">
        <f>IF(AA64="","",IF(F68&gt;AA63,"※宿泊費基準額を超過するホテルへの宿泊は原則として認められません。宿泊費基準額以内で宿泊できるホテルが見つからなかった等やむを得ない事情がある場合は、総務ワークステーション旅費班に御相談下さい。",""))</f>
        <v/>
      </c>
      <c r="B69" s="270"/>
      <c r="C69" s="270"/>
      <c r="D69" s="270"/>
      <c r="E69" s="270"/>
      <c r="F69" s="270"/>
      <c r="G69" s="270"/>
      <c r="H69" s="270"/>
      <c r="I69" s="270"/>
      <c r="J69" s="270"/>
      <c r="K69" s="270"/>
      <c r="L69" s="270"/>
      <c r="M69" s="270"/>
      <c r="N69" s="270"/>
      <c r="O69" s="270"/>
      <c r="P69" s="270"/>
      <c r="Q69" s="270"/>
      <c r="R69" s="270"/>
      <c r="S69" s="270"/>
      <c r="T69" s="270"/>
      <c r="U69" s="270"/>
      <c r="V69" s="270"/>
      <c r="W69" s="270"/>
      <c r="X69" s="270"/>
      <c r="Y69" s="270"/>
      <c r="Z69" s="270"/>
      <c r="AA69" s="270"/>
      <c r="AB69" s="270"/>
      <c r="AC69" s="270"/>
      <c r="AD69" s="270"/>
      <c r="AE69" s="270"/>
      <c r="AF69" s="270"/>
      <c r="AG69" s="270"/>
      <c r="AH69" s="270"/>
      <c r="AI69" s="270"/>
      <c r="AJ69" s="270"/>
      <c r="AK69" s="270"/>
    </row>
    <row r="70" spans="1:37" ht="6" customHeight="1" x14ac:dyDescent="0.15">
      <c r="A70" s="100"/>
      <c r="B70" s="101"/>
      <c r="C70" s="101"/>
      <c r="D70" s="101"/>
      <c r="E70" s="101"/>
      <c r="F70" s="101"/>
      <c r="G70" s="101"/>
      <c r="H70" s="101"/>
      <c r="I70" s="101"/>
      <c r="J70" s="101"/>
      <c r="K70" s="101"/>
      <c r="L70" s="101"/>
      <c r="M70" s="101"/>
      <c r="N70" s="101"/>
      <c r="O70" s="101"/>
      <c r="P70" s="101"/>
      <c r="Q70" s="101"/>
      <c r="R70" s="101"/>
      <c r="S70" s="101"/>
      <c r="T70" s="101"/>
      <c r="U70" s="101"/>
      <c r="V70" s="101"/>
      <c r="W70" s="101"/>
      <c r="X70" s="101"/>
      <c r="Y70" s="101"/>
      <c r="Z70" s="101"/>
      <c r="AA70" s="101"/>
      <c r="AB70" s="101"/>
      <c r="AC70" s="101"/>
      <c r="AD70" s="101"/>
      <c r="AE70" s="101"/>
      <c r="AF70" s="101"/>
      <c r="AG70" s="101"/>
      <c r="AH70" s="101"/>
      <c r="AI70" s="101"/>
      <c r="AJ70" s="101"/>
      <c r="AK70" s="101"/>
    </row>
    <row r="71" spans="1:37" ht="27" customHeight="1" x14ac:dyDescent="0.15">
      <c r="A71" s="2" t="s">
        <v>1642</v>
      </c>
    </row>
    <row r="72" spans="1:37" ht="27" customHeight="1" x14ac:dyDescent="0.15">
      <c r="A72" s="271" t="s">
        <v>1584</v>
      </c>
      <c r="B72" s="248"/>
      <c r="C72" s="248"/>
      <c r="D72" s="248"/>
      <c r="E72" s="249"/>
      <c r="F72" s="278"/>
      <c r="G72" s="279"/>
      <c r="H72" s="279"/>
      <c r="I72" s="279"/>
      <c r="J72" s="279"/>
      <c r="K72" s="279"/>
      <c r="L72" s="279"/>
      <c r="M72" s="279"/>
      <c r="N72" s="279"/>
      <c r="O72" s="279"/>
      <c r="P72" s="279"/>
      <c r="Q72" s="279"/>
      <c r="R72" s="279"/>
      <c r="S72" s="279"/>
      <c r="T72" s="279"/>
      <c r="U72" s="279"/>
      <c r="V72" s="280"/>
      <c r="W72" s="280"/>
      <c r="X72" s="280"/>
      <c r="Y72" s="280"/>
      <c r="Z72" s="280"/>
      <c r="AA72" s="280"/>
      <c r="AB72" s="280"/>
      <c r="AC72" s="280"/>
      <c r="AD72" s="280"/>
      <c r="AE72" s="280"/>
      <c r="AF72" s="280"/>
      <c r="AG72" s="280"/>
      <c r="AH72" s="280"/>
      <c r="AI72" s="280"/>
      <c r="AJ72" s="280"/>
      <c r="AK72" s="281"/>
    </row>
    <row r="73" spans="1:37" ht="27" customHeight="1" x14ac:dyDescent="0.15">
      <c r="A73" s="266" t="s">
        <v>1582</v>
      </c>
      <c r="B73" s="267"/>
      <c r="C73" s="267"/>
      <c r="D73" s="267"/>
      <c r="E73" s="268"/>
      <c r="F73" s="282"/>
      <c r="G73" s="282"/>
      <c r="H73" s="282"/>
      <c r="I73" s="282"/>
      <c r="J73" s="282"/>
      <c r="K73" s="282"/>
      <c r="L73" s="282"/>
      <c r="M73" s="282"/>
      <c r="N73" s="282"/>
      <c r="O73" s="282"/>
      <c r="P73" s="282"/>
      <c r="Q73" s="282"/>
      <c r="R73" s="282"/>
      <c r="S73" s="282"/>
      <c r="T73" s="282"/>
      <c r="U73" s="282"/>
      <c r="V73" s="283" t="s">
        <v>1583</v>
      </c>
      <c r="W73" s="267"/>
      <c r="X73" s="267"/>
      <c r="Y73" s="267"/>
      <c r="Z73" s="268"/>
      <c r="AA73" s="272" t="str">
        <f>IF(F73="","",VLOOKUP(F73,リスト!$P:$Q,2,FALSE))</f>
        <v/>
      </c>
      <c r="AB73" s="272"/>
      <c r="AC73" s="272"/>
      <c r="AD73" s="272"/>
      <c r="AE73" s="272"/>
      <c r="AF73" s="272"/>
      <c r="AG73" s="272"/>
      <c r="AH73" s="272"/>
      <c r="AI73" s="272"/>
      <c r="AJ73" s="272"/>
      <c r="AK73" s="272"/>
    </row>
    <row r="74" spans="1:37" ht="27" customHeight="1" x14ac:dyDescent="0.15">
      <c r="A74" s="271" t="s">
        <v>1585</v>
      </c>
      <c r="B74" s="248"/>
      <c r="C74" s="248"/>
      <c r="D74" s="248"/>
      <c r="E74" s="249"/>
      <c r="F74" s="284"/>
      <c r="G74" s="284"/>
      <c r="H74" s="284"/>
      <c r="I74" s="284"/>
      <c r="J74" s="284"/>
      <c r="K74" s="284"/>
      <c r="L74" s="284"/>
      <c r="M74" s="284"/>
      <c r="N74" s="284"/>
      <c r="O74" s="284"/>
      <c r="P74" s="284"/>
      <c r="Q74" s="284"/>
      <c r="R74" s="284"/>
      <c r="S74" s="284"/>
      <c r="T74" s="284"/>
      <c r="U74" s="284"/>
      <c r="V74" s="248" t="s">
        <v>1586</v>
      </c>
      <c r="W74" s="248"/>
      <c r="X74" s="248"/>
      <c r="Y74" s="248"/>
      <c r="Z74" s="249"/>
      <c r="AA74" s="276"/>
      <c r="AB74" s="276"/>
      <c r="AC74" s="276"/>
      <c r="AD74" s="276"/>
      <c r="AE74" s="276"/>
      <c r="AF74" s="276"/>
      <c r="AG74" s="276"/>
      <c r="AH74" s="276"/>
      <c r="AI74" s="276"/>
      <c r="AJ74" s="276"/>
      <c r="AK74" s="276"/>
    </row>
    <row r="75" spans="1:37" ht="27" customHeight="1" x14ac:dyDescent="0.15">
      <c r="A75" s="247" t="s">
        <v>1639</v>
      </c>
      <c r="B75" s="248"/>
      <c r="C75" s="248"/>
      <c r="D75" s="248"/>
      <c r="E75" s="249"/>
      <c r="F75" s="282"/>
      <c r="G75" s="282"/>
      <c r="H75" s="282"/>
      <c r="I75" s="282"/>
      <c r="J75" s="282"/>
      <c r="K75" s="282"/>
      <c r="L75" s="282"/>
      <c r="M75" s="282"/>
      <c r="N75" s="282"/>
      <c r="O75" s="282"/>
      <c r="P75" s="282"/>
      <c r="Q75" s="282"/>
      <c r="R75" s="282"/>
      <c r="S75" s="282"/>
      <c r="T75" s="282"/>
      <c r="U75" s="282"/>
      <c r="V75" s="251" t="s">
        <v>1640</v>
      </c>
      <c r="W75" s="248"/>
      <c r="X75" s="248"/>
      <c r="Y75" s="248"/>
      <c r="Z75" s="249"/>
      <c r="AA75" s="282"/>
      <c r="AB75" s="282"/>
      <c r="AC75" s="282"/>
      <c r="AD75" s="282"/>
      <c r="AE75" s="282"/>
      <c r="AF75" s="282"/>
      <c r="AG75" s="282"/>
      <c r="AH75" s="282"/>
      <c r="AI75" s="282"/>
      <c r="AJ75" s="282"/>
      <c r="AK75" s="282"/>
    </row>
    <row r="76" spans="1:37" ht="27" customHeight="1" x14ac:dyDescent="0.15">
      <c r="A76" s="273" t="s">
        <v>1635</v>
      </c>
      <c r="B76" s="274"/>
      <c r="C76" s="274"/>
      <c r="D76" s="274"/>
      <c r="E76" s="275"/>
      <c r="F76" s="276"/>
      <c r="G76" s="276"/>
      <c r="H76" s="276"/>
      <c r="I76" s="276"/>
      <c r="J76" s="276"/>
      <c r="K76" s="276"/>
      <c r="L76" s="276"/>
      <c r="M76" s="276"/>
      <c r="N76" s="276"/>
      <c r="O76" s="276"/>
      <c r="P76" s="276"/>
      <c r="Q76" s="276"/>
      <c r="R76" s="276"/>
      <c r="S76" s="276"/>
      <c r="T76" s="276"/>
      <c r="U76" s="276"/>
      <c r="V76" s="277" t="s">
        <v>1636</v>
      </c>
      <c r="W76" s="274"/>
      <c r="X76" s="274"/>
      <c r="Y76" s="274"/>
      <c r="Z76" s="275"/>
      <c r="AA76" s="276"/>
      <c r="AB76" s="276"/>
      <c r="AC76" s="276"/>
      <c r="AD76" s="276"/>
      <c r="AE76" s="276"/>
      <c r="AF76" s="276"/>
      <c r="AG76" s="276"/>
      <c r="AH76" s="276"/>
      <c r="AI76" s="276"/>
      <c r="AJ76" s="276"/>
      <c r="AK76" s="276"/>
    </row>
    <row r="77" spans="1:37" ht="6" customHeight="1" x14ac:dyDescent="0.15"/>
    <row r="78" spans="1:37" ht="27" customHeight="1" x14ac:dyDescent="0.15">
      <c r="A78" s="271" t="s">
        <v>1637</v>
      </c>
      <c r="B78" s="248"/>
      <c r="C78" s="248"/>
      <c r="D78" s="248"/>
      <c r="E78" s="249"/>
      <c r="F78" s="272" t="str">
        <f>IF(F72="", "", MIN(AA73, AA74-F76-AA76))</f>
        <v/>
      </c>
      <c r="G78" s="272"/>
      <c r="H78" s="272"/>
      <c r="I78" s="272"/>
      <c r="J78" s="272"/>
      <c r="K78" s="272"/>
      <c r="L78" s="272"/>
      <c r="M78" s="272"/>
      <c r="N78" s="272"/>
      <c r="O78" s="272"/>
      <c r="P78" s="272"/>
      <c r="Q78" s="272"/>
      <c r="R78" s="272"/>
      <c r="S78" s="272"/>
      <c r="T78" s="272"/>
      <c r="U78" s="272"/>
      <c r="V78" s="248" t="s">
        <v>1638</v>
      </c>
      <c r="W78" s="248"/>
      <c r="X78" s="248"/>
      <c r="Y78" s="248"/>
      <c r="Z78" s="249"/>
      <c r="AA78" s="272" t="str">
        <f>IF(F72="","",IF(AND(F75="含まれる（無料の食事がついている場合を含む）",AA75="含まれる（無料の食事がついている場合を含む）",F76="",AA76=""),(2400/3),IF(OR(AND(F75="含まれる（無料の食事がついている場合を含む）",F76=""),AND(AA75="含まれる（無料の食事がついている場合を含む）",AA76="")),(2400*2/3),2400)))</f>
        <v/>
      </c>
      <c r="AB78" s="272"/>
      <c r="AC78" s="272"/>
      <c r="AD78" s="272"/>
      <c r="AE78" s="272"/>
      <c r="AF78" s="272"/>
      <c r="AG78" s="272"/>
      <c r="AH78" s="272"/>
      <c r="AI78" s="272"/>
      <c r="AJ78" s="272"/>
      <c r="AK78" s="272"/>
    </row>
    <row r="79" spans="1:37" ht="27" customHeight="1" x14ac:dyDescent="0.15">
      <c r="A79" s="269" t="str">
        <f>IF(AA74="","",IF(F78&gt;AA73,"※宿泊費基準額を超過するホテルへの宿泊は原則として認められません。宿泊費基準額以内で宿泊できるホテルが見つからなかった等やむを得ない事情がある場合は、総務ワークステーション旅費班に御相談下さい。",""))</f>
        <v/>
      </c>
      <c r="B79" s="270"/>
      <c r="C79" s="270"/>
      <c r="D79" s="270"/>
      <c r="E79" s="270"/>
      <c r="F79" s="270"/>
      <c r="G79" s="270"/>
      <c r="H79" s="270"/>
      <c r="I79" s="270"/>
      <c r="J79" s="270"/>
      <c r="K79" s="270"/>
      <c r="L79" s="270"/>
      <c r="M79" s="270"/>
      <c r="N79" s="270"/>
      <c r="O79" s="270"/>
      <c r="P79" s="270"/>
      <c r="Q79" s="270"/>
      <c r="R79" s="270"/>
      <c r="S79" s="270"/>
      <c r="T79" s="270"/>
      <c r="U79" s="270"/>
      <c r="V79" s="270"/>
      <c r="W79" s="270"/>
      <c r="X79" s="270"/>
      <c r="Y79" s="270"/>
      <c r="Z79" s="270"/>
      <c r="AA79" s="270"/>
      <c r="AB79" s="270"/>
      <c r="AC79" s="270"/>
      <c r="AD79" s="270"/>
      <c r="AE79" s="270"/>
      <c r="AF79" s="270"/>
      <c r="AG79" s="270"/>
      <c r="AH79" s="270"/>
      <c r="AI79" s="270"/>
      <c r="AJ79" s="270"/>
      <c r="AK79" s="270"/>
    </row>
    <row r="80" spans="1:37" ht="6" customHeight="1" x14ac:dyDescent="0.15">
      <c r="A80" s="100"/>
      <c r="B80" s="101"/>
      <c r="C80" s="101"/>
      <c r="D80" s="101"/>
      <c r="E80" s="101"/>
      <c r="F80" s="101"/>
      <c r="G80" s="101"/>
      <c r="H80" s="101"/>
      <c r="I80" s="101"/>
      <c r="J80" s="101"/>
      <c r="K80" s="101"/>
      <c r="L80" s="101"/>
      <c r="M80" s="101"/>
      <c r="N80" s="101"/>
      <c r="O80" s="101"/>
      <c r="P80" s="101"/>
      <c r="Q80" s="101"/>
      <c r="R80" s="101"/>
      <c r="S80" s="101"/>
      <c r="T80" s="101"/>
      <c r="U80" s="101"/>
      <c r="V80" s="101"/>
      <c r="W80" s="101"/>
      <c r="X80" s="101"/>
      <c r="Y80" s="101"/>
      <c r="Z80" s="101"/>
      <c r="AA80" s="101"/>
      <c r="AB80" s="101"/>
      <c r="AC80" s="101"/>
      <c r="AD80" s="101"/>
      <c r="AE80" s="101"/>
      <c r="AF80" s="101"/>
      <c r="AG80" s="101"/>
      <c r="AH80" s="101"/>
      <c r="AI80" s="101"/>
      <c r="AJ80" s="101"/>
      <c r="AK80" s="101"/>
    </row>
    <row r="81" spans="1:37" ht="27" customHeight="1" x14ac:dyDescent="0.15">
      <c r="A81" s="2" t="s">
        <v>1643</v>
      </c>
    </row>
    <row r="82" spans="1:37" ht="27" customHeight="1" x14ac:dyDescent="0.15">
      <c r="A82" s="271" t="s">
        <v>1584</v>
      </c>
      <c r="B82" s="248"/>
      <c r="C82" s="248"/>
      <c r="D82" s="248"/>
      <c r="E82" s="249"/>
      <c r="F82" s="278"/>
      <c r="G82" s="279"/>
      <c r="H82" s="279"/>
      <c r="I82" s="279"/>
      <c r="J82" s="279"/>
      <c r="K82" s="279"/>
      <c r="L82" s="279"/>
      <c r="M82" s="279"/>
      <c r="N82" s="279"/>
      <c r="O82" s="279"/>
      <c r="P82" s="279"/>
      <c r="Q82" s="279"/>
      <c r="R82" s="279"/>
      <c r="S82" s="279"/>
      <c r="T82" s="279"/>
      <c r="U82" s="279"/>
      <c r="V82" s="280"/>
      <c r="W82" s="280"/>
      <c r="X82" s="280"/>
      <c r="Y82" s="280"/>
      <c r="Z82" s="280"/>
      <c r="AA82" s="280"/>
      <c r="AB82" s="280"/>
      <c r="AC82" s="280"/>
      <c r="AD82" s="280"/>
      <c r="AE82" s="280"/>
      <c r="AF82" s="280"/>
      <c r="AG82" s="280"/>
      <c r="AH82" s="280"/>
      <c r="AI82" s="280"/>
      <c r="AJ82" s="280"/>
      <c r="AK82" s="281"/>
    </row>
    <row r="83" spans="1:37" ht="27" customHeight="1" x14ac:dyDescent="0.15">
      <c r="A83" s="266" t="s">
        <v>1582</v>
      </c>
      <c r="B83" s="267"/>
      <c r="C83" s="267"/>
      <c r="D83" s="267"/>
      <c r="E83" s="268"/>
      <c r="F83" s="282"/>
      <c r="G83" s="282"/>
      <c r="H83" s="282"/>
      <c r="I83" s="282"/>
      <c r="J83" s="282"/>
      <c r="K83" s="282"/>
      <c r="L83" s="282"/>
      <c r="M83" s="282"/>
      <c r="N83" s="282"/>
      <c r="O83" s="282"/>
      <c r="P83" s="282"/>
      <c r="Q83" s="282"/>
      <c r="R83" s="282"/>
      <c r="S83" s="282"/>
      <c r="T83" s="282"/>
      <c r="U83" s="282"/>
      <c r="V83" s="283" t="s">
        <v>1583</v>
      </c>
      <c r="W83" s="267"/>
      <c r="X83" s="267"/>
      <c r="Y83" s="267"/>
      <c r="Z83" s="268"/>
      <c r="AA83" s="272" t="str">
        <f>IF(F83="","",VLOOKUP(F83,リスト!$P:$Q,2,FALSE))</f>
        <v/>
      </c>
      <c r="AB83" s="272"/>
      <c r="AC83" s="272"/>
      <c r="AD83" s="272"/>
      <c r="AE83" s="272"/>
      <c r="AF83" s="272"/>
      <c r="AG83" s="272"/>
      <c r="AH83" s="272"/>
      <c r="AI83" s="272"/>
      <c r="AJ83" s="272"/>
      <c r="AK83" s="272"/>
    </row>
    <row r="84" spans="1:37" ht="27" customHeight="1" x14ac:dyDescent="0.15">
      <c r="A84" s="271" t="s">
        <v>1585</v>
      </c>
      <c r="B84" s="248"/>
      <c r="C84" s="248"/>
      <c r="D84" s="248"/>
      <c r="E84" s="249"/>
      <c r="F84" s="284"/>
      <c r="G84" s="284"/>
      <c r="H84" s="284"/>
      <c r="I84" s="284"/>
      <c r="J84" s="284"/>
      <c r="K84" s="284"/>
      <c r="L84" s="284"/>
      <c r="M84" s="284"/>
      <c r="N84" s="284"/>
      <c r="O84" s="284"/>
      <c r="P84" s="284"/>
      <c r="Q84" s="284"/>
      <c r="R84" s="284"/>
      <c r="S84" s="284"/>
      <c r="T84" s="284"/>
      <c r="U84" s="284"/>
      <c r="V84" s="248" t="s">
        <v>1586</v>
      </c>
      <c r="W84" s="248"/>
      <c r="X84" s="248"/>
      <c r="Y84" s="248"/>
      <c r="Z84" s="249"/>
      <c r="AA84" s="276"/>
      <c r="AB84" s="276"/>
      <c r="AC84" s="276"/>
      <c r="AD84" s="276"/>
      <c r="AE84" s="276"/>
      <c r="AF84" s="276"/>
      <c r="AG84" s="276"/>
      <c r="AH84" s="276"/>
      <c r="AI84" s="276"/>
      <c r="AJ84" s="276"/>
      <c r="AK84" s="276"/>
    </row>
    <row r="85" spans="1:37" ht="27" customHeight="1" x14ac:dyDescent="0.15">
      <c r="A85" s="247" t="s">
        <v>1639</v>
      </c>
      <c r="B85" s="248"/>
      <c r="C85" s="248"/>
      <c r="D85" s="248"/>
      <c r="E85" s="249"/>
      <c r="F85" s="282"/>
      <c r="G85" s="282"/>
      <c r="H85" s="282"/>
      <c r="I85" s="282"/>
      <c r="J85" s="282"/>
      <c r="K85" s="282"/>
      <c r="L85" s="282"/>
      <c r="M85" s="282"/>
      <c r="N85" s="282"/>
      <c r="O85" s="282"/>
      <c r="P85" s="282"/>
      <c r="Q85" s="282"/>
      <c r="R85" s="282"/>
      <c r="S85" s="282"/>
      <c r="T85" s="282"/>
      <c r="U85" s="282"/>
      <c r="V85" s="251" t="s">
        <v>1640</v>
      </c>
      <c r="W85" s="248"/>
      <c r="X85" s="248"/>
      <c r="Y85" s="248"/>
      <c r="Z85" s="249"/>
      <c r="AA85" s="282"/>
      <c r="AB85" s="282"/>
      <c r="AC85" s="282"/>
      <c r="AD85" s="282"/>
      <c r="AE85" s="282"/>
      <c r="AF85" s="282"/>
      <c r="AG85" s="282"/>
      <c r="AH85" s="282"/>
      <c r="AI85" s="282"/>
      <c r="AJ85" s="282"/>
      <c r="AK85" s="282"/>
    </row>
    <row r="86" spans="1:37" ht="27" customHeight="1" x14ac:dyDescent="0.15">
      <c r="A86" s="273" t="s">
        <v>1635</v>
      </c>
      <c r="B86" s="274"/>
      <c r="C86" s="274"/>
      <c r="D86" s="274"/>
      <c r="E86" s="275"/>
      <c r="F86" s="276"/>
      <c r="G86" s="276"/>
      <c r="H86" s="276"/>
      <c r="I86" s="276"/>
      <c r="J86" s="276"/>
      <c r="K86" s="276"/>
      <c r="L86" s="276"/>
      <c r="M86" s="276"/>
      <c r="N86" s="276"/>
      <c r="O86" s="276"/>
      <c r="P86" s="276"/>
      <c r="Q86" s="276"/>
      <c r="R86" s="276"/>
      <c r="S86" s="276"/>
      <c r="T86" s="276"/>
      <c r="U86" s="276"/>
      <c r="V86" s="277" t="s">
        <v>1636</v>
      </c>
      <c r="W86" s="274"/>
      <c r="X86" s="274"/>
      <c r="Y86" s="274"/>
      <c r="Z86" s="275"/>
      <c r="AA86" s="276"/>
      <c r="AB86" s="276"/>
      <c r="AC86" s="276"/>
      <c r="AD86" s="276"/>
      <c r="AE86" s="276"/>
      <c r="AF86" s="276"/>
      <c r="AG86" s="276"/>
      <c r="AH86" s="276"/>
      <c r="AI86" s="276"/>
      <c r="AJ86" s="276"/>
      <c r="AK86" s="276"/>
    </row>
    <row r="87" spans="1:37" ht="6" customHeight="1" x14ac:dyDescent="0.15"/>
    <row r="88" spans="1:37" ht="27" customHeight="1" x14ac:dyDescent="0.15">
      <c r="A88" s="271" t="s">
        <v>1637</v>
      </c>
      <c r="B88" s="248"/>
      <c r="C88" s="248"/>
      <c r="D88" s="248"/>
      <c r="E88" s="249"/>
      <c r="F88" s="272" t="str">
        <f>IF(F82="", "", MIN(AA83, AA84-F86-AA86))</f>
        <v/>
      </c>
      <c r="G88" s="272"/>
      <c r="H88" s="272"/>
      <c r="I88" s="272"/>
      <c r="J88" s="272"/>
      <c r="K88" s="272"/>
      <c r="L88" s="272"/>
      <c r="M88" s="272"/>
      <c r="N88" s="272"/>
      <c r="O88" s="272"/>
      <c r="P88" s="272"/>
      <c r="Q88" s="272"/>
      <c r="R88" s="272"/>
      <c r="S88" s="272"/>
      <c r="T88" s="272"/>
      <c r="U88" s="272"/>
      <c r="V88" s="248" t="s">
        <v>1638</v>
      </c>
      <c r="W88" s="248"/>
      <c r="X88" s="248"/>
      <c r="Y88" s="248"/>
      <c r="Z88" s="249"/>
      <c r="AA88" s="272" t="str">
        <f>IF(F82="","",IF(AND(F85="含まれる（無料の食事がついている場合を含む）",AA85="含まれる（無料の食事がついている場合を含む）",F86="",AA86=""),(2400/3),IF(OR(AND(F85="含まれる（無料の食事がついている場合を含む）",F86=""),AND(AA85="含まれる（無料の食事がついている場合を含む）",AA86="")),(2400*2/3),2400)))</f>
        <v/>
      </c>
      <c r="AB88" s="272"/>
      <c r="AC88" s="272"/>
      <c r="AD88" s="272"/>
      <c r="AE88" s="272"/>
      <c r="AF88" s="272"/>
      <c r="AG88" s="272"/>
      <c r="AH88" s="272"/>
      <c r="AI88" s="272"/>
      <c r="AJ88" s="272"/>
      <c r="AK88" s="272"/>
    </row>
    <row r="89" spans="1:37" ht="27" customHeight="1" x14ac:dyDescent="0.15">
      <c r="A89" s="269" t="str">
        <f>IF(AA84="","",IF(F88&gt;AA83,"※宿泊費基準額を超過するホテルへの宿泊は原則として認められません。宿泊費基準額以内で宿泊できるホテルが見つからなかった等やむを得ない事情がある場合は、総務ワークステーション旅費班に御相談下さい。",""))</f>
        <v/>
      </c>
      <c r="B89" s="270"/>
      <c r="C89" s="270"/>
      <c r="D89" s="270"/>
      <c r="E89" s="270"/>
      <c r="F89" s="270"/>
      <c r="G89" s="270"/>
      <c r="H89" s="270"/>
      <c r="I89" s="270"/>
      <c r="J89" s="270"/>
      <c r="K89" s="270"/>
      <c r="L89" s="270"/>
      <c r="M89" s="270"/>
      <c r="N89" s="270"/>
      <c r="O89" s="270"/>
      <c r="P89" s="270"/>
      <c r="Q89" s="270"/>
      <c r="R89" s="270"/>
      <c r="S89" s="270"/>
      <c r="T89" s="270"/>
      <c r="U89" s="270"/>
      <c r="V89" s="270"/>
      <c r="W89" s="270"/>
      <c r="X89" s="270"/>
      <c r="Y89" s="270"/>
      <c r="Z89" s="270"/>
      <c r="AA89" s="270"/>
      <c r="AB89" s="270"/>
      <c r="AC89" s="270"/>
      <c r="AD89" s="270"/>
      <c r="AE89" s="270"/>
      <c r="AF89" s="270"/>
      <c r="AG89" s="270"/>
      <c r="AH89" s="270"/>
      <c r="AI89" s="270"/>
      <c r="AJ89" s="270"/>
      <c r="AK89" s="270"/>
    </row>
    <row r="90" spans="1:37" ht="13.15" customHeight="1" x14ac:dyDescent="0.15">
      <c r="A90" s="100"/>
      <c r="B90" s="101"/>
      <c r="C90" s="101"/>
      <c r="D90" s="101"/>
      <c r="E90" s="101"/>
      <c r="F90" s="101"/>
      <c r="G90" s="101"/>
      <c r="H90" s="101"/>
      <c r="I90" s="101"/>
      <c r="J90" s="101"/>
      <c r="K90" s="101"/>
      <c r="L90" s="101"/>
      <c r="M90" s="101"/>
      <c r="N90" s="101"/>
      <c r="O90" s="101"/>
      <c r="P90" s="101"/>
      <c r="Q90" s="101"/>
      <c r="R90" s="101"/>
      <c r="S90" s="101"/>
      <c r="T90" s="101"/>
      <c r="U90" s="101"/>
      <c r="V90" s="101"/>
      <c r="W90" s="101"/>
      <c r="X90" s="101"/>
      <c r="Y90" s="101"/>
      <c r="Z90" s="101"/>
      <c r="AA90" s="101"/>
      <c r="AB90" s="101"/>
      <c r="AC90" s="101"/>
      <c r="AD90" s="101"/>
      <c r="AE90" s="101"/>
      <c r="AF90" s="101"/>
      <c r="AG90" s="101"/>
      <c r="AH90" s="101"/>
      <c r="AI90" s="101"/>
      <c r="AJ90" s="101"/>
      <c r="AK90" s="101"/>
    </row>
    <row r="91" spans="1:37" ht="5.45" customHeight="1" x14ac:dyDescent="0.15">
      <c r="A91" s="100"/>
      <c r="B91" s="101"/>
      <c r="C91" s="101"/>
      <c r="D91" s="101"/>
      <c r="E91" s="101"/>
      <c r="F91" s="101"/>
      <c r="G91" s="101"/>
      <c r="H91" s="101"/>
      <c r="I91" s="101"/>
      <c r="J91" s="101"/>
      <c r="K91" s="101"/>
      <c r="L91" s="101"/>
      <c r="M91" s="101"/>
      <c r="N91" s="101"/>
      <c r="O91" s="101"/>
      <c r="P91" s="101"/>
      <c r="Q91" s="101"/>
      <c r="R91" s="101"/>
      <c r="S91" s="101"/>
      <c r="T91" s="101"/>
      <c r="U91" s="101"/>
      <c r="V91" s="101"/>
      <c r="W91" s="101"/>
      <c r="X91" s="101"/>
      <c r="Y91" s="101"/>
      <c r="Z91" s="101"/>
      <c r="AA91" s="101"/>
      <c r="AB91" s="101"/>
      <c r="AC91" s="101"/>
      <c r="AD91" s="101"/>
      <c r="AE91" s="101"/>
      <c r="AF91" s="101"/>
      <c r="AG91" s="101"/>
      <c r="AH91" s="101"/>
      <c r="AI91" s="101"/>
      <c r="AJ91" s="101"/>
      <c r="AK91" s="101"/>
    </row>
    <row r="92" spans="1:37" ht="24" customHeight="1" thickBot="1" x14ac:dyDescent="0.2">
      <c r="S92" s="95"/>
      <c r="T92" s="95"/>
      <c r="U92" s="95"/>
      <c r="V92" s="95"/>
      <c r="W92" s="95"/>
      <c r="X92" s="95"/>
      <c r="Y92" s="96" t="s">
        <v>1653</v>
      </c>
      <c r="Z92" s="3"/>
      <c r="AA92" s="96"/>
      <c r="AB92" s="97"/>
      <c r="AC92" s="3"/>
      <c r="AD92" s="295" t="str">
        <f>IF(SUM(F68,F78,F88)&gt;0,SUM(F68,F78,F88),"")</f>
        <v/>
      </c>
      <c r="AE92" s="296"/>
      <c r="AF92" s="296"/>
      <c r="AG92" s="296"/>
      <c r="AH92" s="296"/>
      <c r="AI92" s="296"/>
      <c r="AJ92" s="108"/>
      <c r="AK92" s="108"/>
    </row>
    <row r="93" spans="1:37" ht="24" customHeight="1" thickTop="1" thickBot="1" x14ac:dyDescent="0.2">
      <c r="S93" s="95"/>
      <c r="T93" s="95"/>
      <c r="U93" s="95"/>
      <c r="V93" s="95"/>
      <c r="W93" s="95"/>
      <c r="X93" s="95"/>
      <c r="Y93" s="105" t="s">
        <v>1652</v>
      </c>
      <c r="Z93" s="3"/>
      <c r="AA93" s="96"/>
      <c r="AB93" s="97"/>
      <c r="AC93" s="3"/>
      <c r="AD93" s="297" t="str">
        <f>IF(O57&gt;0,O57,"")</f>
        <v/>
      </c>
      <c r="AE93" s="298"/>
      <c r="AF93" s="298"/>
      <c r="AG93" s="298"/>
      <c r="AH93" s="298"/>
      <c r="AI93" s="298"/>
      <c r="AJ93" s="108"/>
      <c r="AK93" s="108"/>
    </row>
    <row r="94" spans="1:37" ht="24" customHeight="1" thickTop="1" thickBot="1" x14ac:dyDescent="0.2">
      <c r="S94" s="95"/>
      <c r="T94" s="95"/>
      <c r="U94" s="95"/>
      <c r="V94" s="95"/>
      <c r="W94" s="95"/>
      <c r="X94" s="95"/>
      <c r="Y94" s="106" t="s">
        <v>1654</v>
      </c>
      <c r="Z94" s="3"/>
      <c r="AA94" s="96"/>
      <c r="AB94" s="97"/>
      <c r="AC94" s="3"/>
      <c r="AD94" s="299" t="str">
        <f>IF(SUM(AA68,AA78,AA88)&gt;0,SUM(AA68,AA78,AA88),"")</f>
        <v/>
      </c>
      <c r="AE94" s="300"/>
      <c r="AF94" s="300"/>
      <c r="AG94" s="300"/>
      <c r="AH94" s="300"/>
      <c r="AI94" s="300"/>
      <c r="AJ94" s="108"/>
      <c r="AK94" s="108"/>
    </row>
    <row r="95" spans="1:37" ht="24" customHeight="1" thickTop="1" thickBot="1" x14ac:dyDescent="0.2">
      <c r="S95" s="95"/>
      <c r="T95" s="95"/>
      <c r="U95" s="95"/>
      <c r="V95" s="95"/>
      <c r="W95" s="95"/>
      <c r="X95" s="95"/>
      <c r="Y95" s="106" t="s">
        <v>1655</v>
      </c>
      <c r="Z95" s="3"/>
      <c r="AA95" s="96"/>
      <c r="AB95" s="97"/>
      <c r="AC95" s="3"/>
      <c r="AD95" s="297" t="str">
        <f>IF(SUM(AD92:AI94)&gt;0,SUM(AD92:AI94),"")</f>
        <v/>
      </c>
      <c r="AE95" s="298"/>
      <c r="AF95" s="298"/>
      <c r="AG95" s="298"/>
      <c r="AH95" s="298"/>
      <c r="AI95" s="298"/>
      <c r="AJ95" s="108"/>
      <c r="AK95" s="108"/>
    </row>
    <row r="96" spans="1:37" ht="6" customHeight="1" thickTop="1" x14ac:dyDescent="0.15">
      <c r="Y96" s="102"/>
    </row>
    <row r="97" spans="1:38" ht="25.9" customHeight="1" x14ac:dyDescent="0.15">
      <c r="A97" s="255" t="s">
        <v>1656</v>
      </c>
      <c r="B97" s="256"/>
      <c r="C97" s="256"/>
      <c r="D97" s="256"/>
      <c r="E97" s="256"/>
      <c r="F97" s="256"/>
      <c r="G97" s="256"/>
      <c r="H97" s="256"/>
      <c r="I97" s="256"/>
      <c r="J97" s="256"/>
      <c r="K97" s="256"/>
      <c r="L97" s="256"/>
      <c r="M97" s="256"/>
      <c r="N97" s="256"/>
      <c r="O97" s="256"/>
      <c r="P97" s="256"/>
      <c r="Q97" s="256"/>
      <c r="R97" s="256"/>
      <c r="S97" s="256"/>
      <c r="T97" s="256"/>
      <c r="U97" s="256"/>
      <c r="V97" s="256"/>
      <c r="W97" s="256"/>
      <c r="X97" s="256"/>
      <c r="Y97" s="256"/>
      <c r="Z97" s="256"/>
      <c r="AA97" s="256"/>
      <c r="AB97" s="256"/>
      <c r="AC97" s="256"/>
      <c r="AD97" s="256"/>
      <c r="AE97" s="256"/>
      <c r="AF97" s="256"/>
      <c r="AG97" s="256"/>
      <c r="AH97" s="256"/>
      <c r="AI97" s="256"/>
      <c r="AJ97" s="256"/>
      <c r="AK97" s="256"/>
      <c r="AL97" s="109" t="s">
        <v>1662</v>
      </c>
    </row>
    <row r="98" spans="1:38" ht="7.9" customHeight="1" x14ac:dyDescent="0.15">
      <c r="A98" s="24"/>
      <c r="B98" s="25"/>
      <c r="C98" s="25"/>
      <c r="D98" s="25"/>
      <c r="E98" s="25"/>
      <c r="F98" s="25"/>
      <c r="G98" s="25"/>
      <c r="H98" s="25"/>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row>
    <row r="99" spans="1:38" ht="24" customHeight="1" x14ac:dyDescent="0.15">
      <c r="A99" s="260" t="s">
        <v>22</v>
      </c>
      <c r="B99" s="261"/>
      <c r="C99" s="261"/>
      <c r="D99" s="261"/>
      <c r="E99" s="254"/>
      <c r="F99" s="252" t="e">
        <f>VLOOKUP(入力シート!$C$5,リスト!$A:$B,2,FALSE)</f>
        <v>#N/A</v>
      </c>
      <c r="G99" s="253"/>
      <c r="H99" s="253"/>
      <c r="I99" s="253"/>
      <c r="J99" s="253"/>
      <c r="K99" s="253"/>
      <c r="L99" s="253"/>
      <c r="M99" s="253"/>
      <c r="N99" s="253"/>
      <c r="O99" s="253"/>
      <c r="P99" s="253"/>
      <c r="Q99" s="253"/>
      <c r="R99" s="253"/>
      <c r="S99" s="253"/>
      <c r="T99" s="253"/>
      <c r="U99" s="254"/>
      <c r="V99" s="257"/>
      <c r="W99" s="257"/>
      <c r="X99" s="257"/>
      <c r="Y99" s="257"/>
      <c r="Z99" s="257"/>
      <c r="AA99" s="257"/>
      <c r="AB99" s="257"/>
      <c r="AC99" s="257"/>
      <c r="AD99" s="257"/>
      <c r="AE99" s="257"/>
      <c r="AF99" s="257"/>
      <c r="AG99" s="257"/>
      <c r="AH99" s="257"/>
      <c r="AI99" s="257"/>
      <c r="AJ99" s="257"/>
      <c r="AK99" s="257"/>
    </row>
    <row r="100" spans="1:38" ht="24" customHeight="1" x14ac:dyDescent="0.15">
      <c r="A100" s="260" t="s">
        <v>26</v>
      </c>
      <c r="B100" s="253"/>
      <c r="C100" s="253"/>
      <c r="D100" s="253"/>
      <c r="E100" s="254"/>
      <c r="F100" s="262">
        <f>入力シート!$C$7</f>
        <v>0</v>
      </c>
      <c r="G100" s="262"/>
      <c r="H100" s="262"/>
      <c r="I100" s="263"/>
      <c r="J100" s="260" t="s">
        <v>1580</v>
      </c>
      <c r="K100" s="253"/>
      <c r="L100" s="253"/>
      <c r="M100" s="254"/>
      <c r="N100" s="262">
        <f>入力シート!$C$8</f>
        <v>0</v>
      </c>
      <c r="O100" s="262"/>
      <c r="P100" s="262"/>
      <c r="Q100" s="262"/>
      <c r="R100" s="262"/>
      <c r="S100" s="262"/>
      <c r="T100" s="262"/>
      <c r="U100" s="263"/>
      <c r="V100" s="251" t="s">
        <v>23</v>
      </c>
      <c r="W100" s="248"/>
      <c r="X100" s="248"/>
      <c r="Y100" s="248"/>
      <c r="Z100" s="249"/>
      <c r="AA100" s="252">
        <f>入力シート!$C$9</f>
        <v>0</v>
      </c>
      <c r="AB100" s="253"/>
      <c r="AC100" s="253"/>
      <c r="AD100" s="253"/>
      <c r="AE100" s="253"/>
      <c r="AF100" s="253"/>
      <c r="AG100" s="253"/>
      <c r="AH100" s="253"/>
      <c r="AI100" s="253"/>
      <c r="AJ100" s="253"/>
      <c r="AK100" s="254"/>
    </row>
    <row r="101" spans="1:38" ht="24" customHeight="1" x14ac:dyDescent="0.15">
      <c r="A101" s="260" t="s">
        <v>24</v>
      </c>
      <c r="B101" s="253"/>
      <c r="C101" s="253"/>
      <c r="D101" s="253"/>
      <c r="E101" s="254"/>
      <c r="F101" s="262" t="e">
        <f>$F$3</f>
        <v>#N/A</v>
      </c>
      <c r="G101" s="262"/>
      <c r="H101" s="262"/>
      <c r="I101" s="262"/>
      <c r="J101" s="262"/>
      <c r="K101" s="262"/>
      <c r="L101" s="262"/>
      <c r="M101" s="262"/>
      <c r="N101" s="262"/>
      <c r="O101" s="262"/>
      <c r="P101" s="262"/>
      <c r="Q101" s="262"/>
      <c r="R101" s="262"/>
      <c r="S101" s="262"/>
      <c r="T101" s="262"/>
      <c r="U101" s="263"/>
      <c r="V101" s="251" t="s">
        <v>25</v>
      </c>
      <c r="W101" s="248"/>
      <c r="X101" s="248"/>
      <c r="Y101" s="248"/>
      <c r="Z101" s="249"/>
      <c r="AA101" s="287" t="e">
        <f>VLOOKUP(入力シート!$C$6,リスト!$A:$B,2,FALSE)</f>
        <v>#N/A</v>
      </c>
      <c r="AB101" s="287"/>
      <c r="AC101" s="287"/>
      <c r="AD101" s="287"/>
      <c r="AE101" s="287"/>
      <c r="AF101" s="287"/>
      <c r="AG101" s="287"/>
      <c r="AH101" s="287"/>
      <c r="AI101" s="287"/>
      <c r="AJ101" s="287"/>
      <c r="AK101" s="287"/>
    </row>
    <row r="102" spans="1:38" ht="24" customHeight="1" x14ac:dyDescent="0.15">
      <c r="A102" s="260" t="s">
        <v>28</v>
      </c>
      <c r="B102" s="253"/>
      <c r="C102" s="253"/>
      <c r="D102" s="253"/>
      <c r="E102" s="254"/>
      <c r="F102" s="286">
        <f>入力シート!$C$12</f>
        <v>0</v>
      </c>
      <c r="G102" s="286"/>
      <c r="H102" s="286"/>
      <c r="I102" s="286"/>
      <c r="J102" s="262"/>
      <c r="K102" s="262"/>
      <c r="L102" s="262"/>
      <c r="M102" s="262"/>
      <c r="N102" s="262"/>
      <c r="O102" s="262"/>
      <c r="P102" s="262"/>
      <c r="Q102" s="262"/>
      <c r="R102" s="262"/>
      <c r="S102" s="262"/>
      <c r="T102" s="262"/>
      <c r="U102" s="263"/>
      <c r="V102" s="248" t="s">
        <v>29</v>
      </c>
      <c r="W102" s="248"/>
      <c r="X102" s="248"/>
      <c r="Y102" s="248"/>
      <c r="Z102" s="249"/>
      <c r="AA102" s="287">
        <f>入力シート!$C$11</f>
        <v>0</v>
      </c>
      <c r="AB102" s="287"/>
      <c r="AC102" s="287"/>
      <c r="AD102" s="287"/>
      <c r="AE102" s="287"/>
      <c r="AF102" s="287"/>
      <c r="AG102" s="287"/>
      <c r="AH102" s="287"/>
      <c r="AI102" s="287"/>
      <c r="AJ102" s="287"/>
      <c r="AK102" s="287"/>
    </row>
    <row r="103" spans="1:38" ht="24" customHeight="1" x14ac:dyDescent="0.15">
      <c r="A103" s="260" t="s">
        <v>1657</v>
      </c>
      <c r="B103" s="253"/>
      <c r="C103" s="253"/>
      <c r="D103" s="253"/>
      <c r="E103" s="254"/>
      <c r="F103" s="262" t="str">
        <f>IF(入力シート!C110&lt;&gt;"", 入力シート!C110, "")</f>
        <v/>
      </c>
      <c r="G103" s="262"/>
      <c r="H103" s="262"/>
      <c r="I103" s="263"/>
      <c r="J103" s="260" t="s">
        <v>1658</v>
      </c>
      <c r="K103" s="253"/>
      <c r="L103" s="253"/>
      <c r="M103" s="254"/>
      <c r="N103" s="304" t="str">
        <f>IF(入力シート!C111&lt;&gt;"", 入力シート!C111, "")</f>
        <v/>
      </c>
      <c r="O103" s="304"/>
      <c r="P103" s="304"/>
      <c r="Q103" s="304"/>
      <c r="R103" s="304"/>
      <c r="S103" s="304"/>
      <c r="T103" s="304"/>
      <c r="U103" s="305"/>
      <c r="V103" s="251" t="s">
        <v>1659</v>
      </c>
      <c r="W103" s="248"/>
      <c r="X103" s="248"/>
      <c r="Y103" s="248"/>
      <c r="Z103" s="249"/>
      <c r="AA103" s="252" t="str">
        <f>IF(入力シート!C109&lt;&gt;"", 入力シート!C109, "")</f>
        <v/>
      </c>
      <c r="AB103" s="253"/>
      <c r="AC103" s="253"/>
      <c r="AD103" s="253"/>
      <c r="AE103" s="253"/>
      <c r="AF103" s="253"/>
      <c r="AG103" s="253"/>
      <c r="AH103" s="253"/>
      <c r="AI103" s="253"/>
      <c r="AJ103" s="253"/>
      <c r="AK103" s="254"/>
    </row>
    <row r="104" spans="1:38" ht="24" customHeight="1" x14ac:dyDescent="0.15">
      <c r="A104" s="260" t="s">
        <v>1644</v>
      </c>
      <c r="B104" s="253"/>
      <c r="C104" s="253"/>
      <c r="D104" s="253"/>
      <c r="E104" s="253"/>
      <c r="F104" s="301"/>
      <c r="G104" s="302"/>
      <c r="H104" s="302"/>
      <c r="I104" s="303"/>
      <c r="J104" s="103"/>
      <c r="K104" s="103"/>
      <c r="L104" s="103"/>
      <c r="M104" s="103"/>
      <c r="N104" s="103"/>
      <c r="O104" s="103"/>
      <c r="P104" s="103"/>
      <c r="Q104" s="103"/>
      <c r="R104" s="103"/>
      <c r="S104" s="103"/>
      <c r="T104" s="103"/>
      <c r="U104" s="103"/>
      <c r="V104" s="99"/>
      <c r="W104" s="99"/>
      <c r="X104" s="99"/>
      <c r="Y104" s="99"/>
      <c r="Z104" s="99"/>
      <c r="AA104" s="99"/>
      <c r="AB104" s="99"/>
      <c r="AC104" s="99"/>
      <c r="AD104" s="99"/>
      <c r="AE104" s="99"/>
      <c r="AF104" s="99"/>
      <c r="AG104" s="99"/>
      <c r="AH104" s="99"/>
      <c r="AI104" s="99"/>
      <c r="AJ104" s="99"/>
      <c r="AK104" s="99"/>
    </row>
    <row r="105" spans="1:38" ht="24" customHeight="1" x14ac:dyDescent="0.15">
      <c r="A105" s="283" t="s">
        <v>1645</v>
      </c>
      <c r="B105" s="294"/>
      <c r="C105" s="294"/>
      <c r="D105" s="294"/>
      <c r="E105" s="294"/>
      <c r="F105" s="301"/>
      <c r="G105" s="302"/>
      <c r="H105" s="302"/>
      <c r="I105" s="303"/>
      <c r="J105" s="267" t="s">
        <v>1648</v>
      </c>
      <c r="K105" s="294"/>
      <c r="L105" s="294"/>
      <c r="M105" s="294"/>
      <c r="N105" s="293"/>
      <c r="O105" s="291"/>
      <c r="P105" s="292"/>
      <c r="Q105" s="292"/>
      <c r="R105" s="292"/>
      <c r="S105" s="292"/>
      <c r="T105" s="289" t="s">
        <v>1649</v>
      </c>
      <c r="U105" s="293"/>
      <c r="V105" s="293"/>
      <c r="W105" s="293"/>
      <c r="X105" s="293"/>
      <c r="Y105" s="293"/>
      <c r="Z105" s="291"/>
      <c r="AA105" s="292"/>
      <c r="AB105" s="292"/>
      <c r="AC105" s="292"/>
      <c r="AD105" s="289" t="s">
        <v>1650</v>
      </c>
      <c r="AE105" s="290"/>
      <c r="AF105" s="290"/>
      <c r="AG105" s="290"/>
      <c r="AH105" s="264" t="str">
        <f>IF(O105-Z105&gt;0,O105-Z105,"")</f>
        <v/>
      </c>
      <c r="AI105" s="265"/>
      <c r="AJ105" s="265"/>
      <c r="AK105" s="265"/>
    </row>
    <row r="106" spans="1:38" ht="6" customHeight="1" x14ac:dyDescent="0.15">
      <c r="G106" s="104"/>
    </row>
    <row r="107" spans="1:38" ht="24" customHeight="1" x14ac:dyDescent="0.15">
      <c r="A107" s="258" t="str">
        <f>IF(AH105&lt;&gt;"",IF(AH105&gt;IF(F104=1,AA111,IF(F104=2,AA111+AA121,IF(F104=3,AA111+AA121+AA131))),"※宿泊費相当額が宿泊費基準額の合計を超過しています。宿泊費基準額を超過するホテルへの宿泊は認められません。",""),"")</f>
        <v/>
      </c>
      <c r="B107" s="259"/>
      <c r="C107" s="259"/>
      <c r="D107" s="259"/>
      <c r="E107" s="259"/>
      <c r="F107" s="259"/>
      <c r="G107" s="259"/>
      <c r="H107" s="259"/>
      <c r="I107" s="259"/>
      <c r="J107" s="259"/>
      <c r="K107" s="259"/>
      <c r="L107" s="259"/>
      <c r="M107" s="259"/>
      <c r="N107" s="259"/>
      <c r="O107" s="259"/>
      <c r="P107" s="259"/>
      <c r="Q107" s="259"/>
      <c r="R107" s="259"/>
      <c r="S107" s="259"/>
      <c r="T107" s="259"/>
      <c r="U107" s="259"/>
      <c r="V107" s="259"/>
      <c r="W107" s="259"/>
      <c r="X107" s="259"/>
      <c r="Y107" s="259"/>
      <c r="Z107" s="259"/>
      <c r="AA107" s="259"/>
      <c r="AB107" s="259"/>
      <c r="AC107" s="259"/>
      <c r="AD107" s="259"/>
      <c r="AE107" s="259"/>
      <c r="AF107" s="259"/>
      <c r="AG107" s="259"/>
      <c r="AH107" s="259"/>
      <c r="AI107" s="259"/>
      <c r="AJ107" s="259"/>
      <c r="AK107" s="259"/>
    </row>
    <row r="108" spans="1:38" ht="6" customHeight="1" x14ac:dyDescent="0.15">
      <c r="A108" s="100"/>
      <c r="B108" s="107"/>
      <c r="C108" s="107"/>
      <c r="D108" s="107"/>
      <c r="E108" s="107"/>
      <c r="F108" s="107"/>
      <c r="G108" s="107"/>
      <c r="H108" s="107"/>
      <c r="I108" s="107"/>
      <c r="J108" s="107"/>
      <c r="K108" s="107"/>
      <c r="L108" s="107"/>
      <c r="M108" s="107"/>
      <c r="N108" s="107"/>
      <c r="O108" s="107"/>
      <c r="P108" s="107"/>
      <c r="Q108" s="107"/>
      <c r="R108" s="107"/>
      <c r="S108" s="107"/>
      <c r="T108" s="107"/>
      <c r="U108" s="107"/>
      <c r="V108" s="107"/>
      <c r="W108" s="107"/>
      <c r="X108" s="107"/>
      <c r="Y108" s="107"/>
      <c r="Z108" s="107"/>
      <c r="AA108" s="107"/>
      <c r="AB108" s="107"/>
      <c r="AC108" s="107"/>
      <c r="AD108" s="107"/>
      <c r="AE108" s="107"/>
      <c r="AF108" s="107"/>
      <c r="AG108" s="107"/>
      <c r="AH108" s="107"/>
      <c r="AI108" s="107"/>
      <c r="AJ108" s="107"/>
      <c r="AK108" s="107"/>
    </row>
    <row r="109" spans="1:38" ht="27" customHeight="1" x14ac:dyDescent="0.15">
      <c r="A109" s="2" t="s">
        <v>1641</v>
      </c>
    </row>
    <row r="110" spans="1:38" ht="27" customHeight="1" x14ac:dyDescent="0.15">
      <c r="A110" s="271" t="s">
        <v>1584</v>
      </c>
      <c r="B110" s="248"/>
      <c r="C110" s="248"/>
      <c r="D110" s="248"/>
      <c r="E110" s="249"/>
      <c r="F110" s="278"/>
      <c r="G110" s="279"/>
      <c r="H110" s="279"/>
      <c r="I110" s="279"/>
      <c r="J110" s="279"/>
      <c r="K110" s="279"/>
      <c r="L110" s="279"/>
      <c r="M110" s="279"/>
      <c r="N110" s="279"/>
      <c r="O110" s="279"/>
      <c r="P110" s="279"/>
      <c r="Q110" s="279"/>
      <c r="R110" s="279"/>
      <c r="S110" s="279"/>
      <c r="T110" s="279"/>
      <c r="U110" s="279"/>
      <c r="V110" s="280"/>
      <c r="W110" s="280"/>
      <c r="X110" s="280"/>
      <c r="Y110" s="280"/>
      <c r="Z110" s="280"/>
      <c r="AA110" s="280"/>
      <c r="AB110" s="280"/>
      <c r="AC110" s="280"/>
      <c r="AD110" s="280"/>
      <c r="AE110" s="280"/>
      <c r="AF110" s="280"/>
      <c r="AG110" s="280"/>
      <c r="AH110" s="280"/>
      <c r="AI110" s="280"/>
      <c r="AJ110" s="280"/>
      <c r="AK110" s="281"/>
    </row>
    <row r="111" spans="1:38" ht="27" customHeight="1" x14ac:dyDescent="0.15">
      <c r="A111" s="266" t="s">
        <v>1582</v>
      </c>
      <c r="B111" s="267"/>
      <c r="C111" s="267"/>
      <c r="D111" s="267"/>
      <c r="E111" s="268"/>
      <c r="F111" s="282"/>
      <c r="G111" s="282"/>
      <c r="H111" s="282"/>
      <c r="I111" s="282"/>
      <c r="J111" s="282"/>
      <c r="K111" s="282"/>
      <c r="L111" s="282"/>
      <c r="M111" s="282"/>
      <c r="N111" s="282"/>
      <c r="O111" s="282"/>
      <c r="P111" s="282"/>
      <c r="Q111" s="282"/>
      <c r="R111" s="282"/>
      <c r="S111" s="282"/>
      <c r="T111" s="282"/>
      <c r="U111" s="282"/>
      <c r="V111" s="283" t="s">
        <v>1583</v>
      </c>
      <c r="W111" s="267"/>
      <c r="X111" s="267"/>
      <c r="Y111" s="267"/>
      <c r="Z111" s="268"/>
      <c r="AA111" s="272" t="str">
        <f>IF(F111="","",VLOOKUP(F111,リスト!$P:$Q,2,FALSE))</f>
        <v/>
      </c>
      <c r="AB111" s="272"/>
      <c r="AC111" s="272"/>
      <c r="AD111" s="272"/>
      <c r="AE111" s="272"/>
      <c r="AF111" s="272"/>
      <c r="AG111" s="272"/>
      <c r="AH111" s="272"/>
      <c r="AI111" s="272"/>
      <c r="AJ111" s="272"/>
      <c r="AK111" s="272"/>
    </row>
    <row r="112" spans="1:38" ht="27" customHeight="1" x14ac:dyDescent="0.15">
      <c r="A112" s="271" t="s">
        <v>1585</v>
      </c>
      <c r="B112" s="248"/>
      <c r="C112" s="248"/>
      <c r="D112" s="248"/>
      <c r="E112" s="249"/>
      <c r="F112" s="284"/>
      <c r="G112" s="284"/>
      <c r="H112" s="284"/>
      <c r="I112" s="284"/>
      <c r="J112" s="284"/>
      <c r="K112" s="284"/>
      <c r="L112" s="284"/>
      <c r="M112" s="284"/>
      <c r="N112" s="284"/>
      <c r="O112" s="284"/>
      <c r="P112" s="284"/>
      <c r="Q112" s="284"/>
      <c r="R112" s="284"/>
      <c r="S112" s="284"/>
      <c r="T112" s="284"/>
      <c r="U112" s="284"/>
      <c r="V112" s="248" t="s">
        <v>1586</v>
      </c>
      <c r="W112" s="248"/>
      <c r="X112" s="248"/>
      <c r="Y112" s="248"/>
      <c r="Z112" s="249"/>
      <c r="AA112" s="276"/>
      <c r="AB112" s="276"/>
      <c r="AC112" s="276"/>
      <c r="AD112" s="276"/>
      <c r="AE112" s="276"/>
      <c r="AF112" s="276"/>
      <c r="AG112" s="276"/>
      <c r="AH112" s="276"/>
      <c r="AI112" s="276"/>
      <c r="AJ112" s="276"/>
      <c r="AK112" s="276"/>
    </row>
    <row r="113" spans="1:37" ht="27" customHeight="1" x14ac:dyDescent="0.15">
      <c r="A113" s="247" t="s">
        <v>1639</v>
      </c>
      <c r="B113" s="248"/>
      <c r="C113" s="248"/>
      <c r="D113" s="248"/>
      <c r="E113" s="249"/>
      <c r="F113" s="282"/>
      <c r="G113" s="282"/>
      <c r="H113" s="282"/>
      <c r="I113" s="282"/>
      <c r="J113" s="282"/>
      <c r="K113" s="282"/>
      <c r="L113" s="282"/>
      <c r="M113" s="282"/>
      <c r="N113" s="282"/>
      <c r="O113" s="282"/>
      <c r="P113" s="282"/>
      <c r="Q113" s="282"/>
      <c r="R113" s="282"/>
      <c r="S113" s="282"/>
      <c r="T113" s="282"/>
      <c r="U113" s="282"/>
      <c r="V113" s="251" t="s">
        <v>1640</v>
      </c>
      <c r="W113" s="248"/>
      <c r="X113" s="248"/>
      <c r="Y113" s="248"/>
      <c r="Z113" s="249"/>
      <c r="AA113" s="282"/>
      <c r="AB113" s="282"/>
      <c r="AC113" s="282"/>
      <c r="AD113" s="282"/>
      <c r="AE113" s="282"/>
      <c r="AF113" s="282"/>
      <c r="AG113" s="282"/>
      <c r="AH113" s="282"/>
      <c r="AI113" s="282"/>
      <c r="AJ113" s="282"/>
      <c r="AK113" s="282"/>
    </row>
    <row r="114" spans="1:37" ht="27" customHeight="1" x14ac:dyDescent="0.15">
      <c r="A114" s="273" t="s">
        <v>1635</v>
      </c>
      <c r="B114" s="274"/>
      <c r="C114" s="274"/>
      <c r="D114" s="274"/>
      <c r="E114" s="275"/>
      <c r="F114" s="276"/>
      <c r="G114" s="276"/>
      <c r="H114" s="276"/>
      <c r="I114" s="276"/>
      <c r="J114" s="276"/>
      <c r="K114" s="276"/>
      <c r="L114" s="276"/>
      <c r="M114" s="276"/>
      <c r="N114" s="276"/>
      <c r="O114" s="276"/>
      <c r="P114" s="276"/>
      <c r="Q114" s="276"/>
      <c r="R114" s="276"/>
      <c r="S114" s="276"/>
      <c r="T114" s="276"/>
      <c r="U114" s="276"/>
      <c r="V114" s="277" t="s">
        <v>1636</v>
      </c>
      <c r="W114" s="274"/>
      <c r="X114" s="274"/>
      <c r="Y114" s="274"/>
      <c r="Z114" s="275"/>
      <c r="AA114" s="276"/>
      <c r="AB114" s="276"/>
      <c r="AC114" s="276"/>
      <c r="AD114" s="276"/>
      <c r="AE114" s="276"/>
      <c r="AF114" s="276"/>
      <c r="AG114" s="276"/>
      <c r="AH114" s="276"/>
      <c r="AI114" s="276"/>
      <c r="AJ114" s="276"/>
      <c r="AK114" s="276"/>
    </row>
    <row r="115" spans="1:37" ht="6" customHeight="1" x14ac:dyDescent="0.15"/>
    <row r="116" spans="1:37" ht="27" customHeight="1" x14ac:dyDescent="0.15">
      <c r="A116" s="271" t="s">
        <v>1637</v>
      </c>
      <c r="B116" s="248"/>
      <c r="C116" s="248"/>
      <c r="D116" s="248"/>
      <c r="E116" s="249"/>
      <c r="F116" s="272" t="str">
        <f>IF(F110="", "", MIN(AA111, AA112-F114-AA114))</f>
        <v/>
      </c>
      <c r="G116" s="272"/>
      <c r="H116" s="272"/>
      <c r="I116" s="272"/>
      <c r="J116" s="272"/>
      <c r="K116" s="272"/>
      <c r="L116" s="272"/>
      <c r="M116" s="272"/>
      <c r="N116" s="272"/>
      <c r="O116" s="272"/>
      <c r="P116" s="272"/>
      <c r="Q116" s="272"/>
      <c r="R116" s="272"/>
      <c r="S116" s="272"/>
      <c r="T116" s="272"/>
      <c r="U116" s="272"/>
      <c r="V116" s="248" t="s">
        <v>1638</v>
      </c>
      <c r="W116" s="248"/>
      <c r="X116" s="248"/>
      <c r="Y116" s="248"/>
      <c r="Z116" s="249"/>
      <c r="AA116" s="272" t="str">
        <f>IF(F110="","",IF(AND(F113="含まれる（無料の食事がついている場合を含む）",AA113="含まれる（無料の食事がついている場合を含む）",F114="",AA114=""),(2400/3),IF(OR(AND(F113="含まれる（無料の食事がついている場合を含む）",F114=""),AND(AA113="含まれる（無料の食事がついている場合を含む）",AA114="")),(2400*2/3),2400)))</f>
        <v/>
      </c>
      <c r="AB116" s="272"/>
      <c r="AC116" s="272"/>
      <c r="AD116" s="272"/>
      <c r="AE116" s="272"/>
      <c r="AF116" s="272"/>
      <c r="AG116" s="272"/>
      <c r="AH116" s="272"/>
      <c r="AI116" s="272"/>
      <c r="AJ116" s="272"/>
      <c r="AK116" s="272"/>
    </row>
    <row r="117" spans="1:37" ht="27" customHeight="1" x14ac:dyDescent="0.15">
      <c r="A117" s="269" t="str">
        <f>IF(AA112="","",IF(F116&gt;AA111,"※宿泊費基準額を超過するホテルへの宿泊は原則として認められません。宿泊費基準額以内で宿泊できるホテルが見つからなかった等やむを得ない事情がある場合は、総務ワークステーション旅費班に御相談下さい。",""))</f>
        <v/>
      </c>
      <c r="B117" s="270"/>
      <c r="C117" s="270"/>
      <c r="D117" s="270"/>
      <c r="E117" s="270"/>
      <c r="F117" s="270"/>
      <c r="G117" s="270"/>
      <c r="H117" s="270"/>
      <c r="I117" s="270"/>
      <c r="J117" s="270"/>
      <c r="K117" s="270"/>
      <c r="L117" s="270"/>
      <c r="M117" s="270"/>
      <c r="N117" s="270"/>
      <c r="O117" s="270"/>
      <c r="P117" s="270"/>
      <c r="Q117" s="270"/>
      <c r="R117" s="270"/>
      <c r="S117" s="270"/>
      <c r="T117" s="270"/>
      <c r="U117" s="270"/>
      <c r="V117" s="270"/>
      <c r="W117" s="270"/>
      <c r="X117" s="270"/>
      <c r="Y117" s="270"/>
      <c r="Z117" s="270"/>
      <c r="AA117" s="270"/>
      <c r="AB117" s="270"/>
      <c r="AC117" s="270"/>
      <c r="AD117" s="270"/>
      <c r="AE117" s="270"/>
      <c r="AF117" s="270"/>
      <c r="AG117" s="270"/>
      <c r="AH117" s="270"/>
      <c r="AI117" s="270"/>
      <c r="AJ117" s="270"/>
      <c r="AK117" s="270"/>
    </row>
    <row r="118" spans="1:37" ht="6" customHeight="1" x14ac:dyDescent="0.15">
      <c r="A118" s="100"/>
      <c r="B118" s="101"/>
      <c r="C118" s="101"/>
      <c r="D118" s="101"/>
      <c r="E118" s="101"/>
      <c r="F118" s="101"/>
      <c r="G118" s="101"/>
      <c r="H118" s="101"/>
      <c r="I118" s="101"/>
      <c r="J118" s="101"/>
      <c r="K118" s="101"/>
      <c r="L118" s="101"/>
      <c r="M118" s="101"/>
      <c r="N118" s="101"/>
      <c r="O118" s="101"/>
      <c r="P118" s="101"/>
      <c r="Q118" s="101"/>
      <c r="R118" s="101"/>
      <c r="S118" s="101"/>
      <c r="T118" s="101"/>
      <c r="U118" s="101"/>
      <c r="V118" s="101"/>
      <c r="W118" s="101"/>
      <c r="X118" s="101"/>
      <c r="Y118" s="101"/>
      <c r="Z118" s="101"/>
      <c r="AA118" s="101"/>
      <c r="AB118" s="101"/>
      <c r="AC118" s="101"/>
      <c r="AD118" s="101"/>
      <c r="AE118" s="101"/>
      <c r="AF118" s="101"/>
      <c r="AG118" s="101"/>
      <c r="AH118" s="101"/>
      <c r="AI118" s="101"/>
      <c r="AJ118" s="101"/>
      <c r="AK118" s="101"/>
    </row>
    <row r="119" spans="1:37" ht="27" customHeight="1" x14ac:dyDescent="0.15">
      <c r="A119" s="2" t="s">
        <v>1642</v>
      </c>
    </row>
    <row r="120" spans="1:37" ht="27" customHeight="1" x14ac:dyDescent="0.15">
      <c r="A120" s="271" t="s">
        <v>1584</v>
      </c>
      <c r="B120" s="248"/>
      <c r="C120" s="248"/>
      <c r="D120" s="248"/>
      <c r="E120" s="249"/>
      <c r="F120" s="278"/>
      <c r="G120" s="279"/>
      <c r="H120" s="279"/>
      <c r="I120" s="279"/>
      <c r="J120" s="279"/>
      <c r="K120" s="279"/>
      <c r="L120" s="279"/>
      <c r="M120" s="279"/>
      <c r="N120" s="279"/>
      <c r="O120" s="279"/>
      <c r="P120" s="279"/>
      <c r="Q120" s="279"/>
      <c r="R120" s="279"/>
      <c r="S120" s="279"/>
      <c r="T120" s="279"/>
      <c r="U120" s="279"/>
      <c r="V120" s="280"/>
      <c r="W120" s="280"/>
      <c r="X120" s="280"/>
      <c r="Y120" s="280"/>
      <c r="Z120" s="280"/>
      <c r="AA120" s="280"/>
      <c r="AB120" s="280"/>
      <c r="AC120" s="280"/>
      <c r="AD120" s="280"/>
      <c r="AE120" s="280"/>
      <c r="AF120" s="280"/>
      <c r="AG120" s="280"/>
      <c r="AH120" s="280"/>
      <c r="AI120" s="280"/>
      <c r="AJ120" s="280"/>
      <c r="AK120" s="281"/>
    </row>
    <row r="121" spans="1:37" ht="27" customHeight="1" x14ac:dyDescent="0.15">
      <c r="A121" s="266" t="s">
        <v>1582</v>
      </c>
      <c r="B121" s="267"/>
      <c r="C121" s="267"/>
      <c r="D121" s="267"/>
      <c r="E121" s="268"/>
      <c r="F121" s="282"/>
      <c r="G121" s="282"/>
      <c r="H121" s="282"/>
      <c r="I121" s="282"/>
      <c r="J121" s="282"/>
      <c r="K121" s="282"/>
      <c r="L121" s="282"/>
      <c r="M121" s="282"/>
      <c r="N121" s="282"/>
      <c r="O121" s="282"/>
      <c r="P121" s="282"/>
      <c r="Q121" s="282"/>
      <c r="R121" s="282"/>
      <c r="S121" s="282"/>
      <c r="T121" s="282"/>
      <c r="U121" s="282"/>
      <c r="V121" s="283" t="s">
        <v>1583</v>
      </c>
      <c r="W121" s="267"/>
      <c r="X121" s="267"/>
      <c r="Y121" s="267"/>
      <c r="Z121" s="268"/>
      <c r="AA121" s="272" t="str">
        <f>IF(F121="","",VLOOKUP(F121,リスト!$P:$Q,2,FALSE))</f>
        <v/>
      </c>
      <c r="AB121" s="272"/>
      <c r="AC121" s="272"/>
      <c r="AD121" s="272"/>
      <c r="AE121" s="272"/>
      <c r="AF121" s="272"/>
      <c r="AG121" s="272"/>
      <c r="AH121" s="272"/>
      <c r="AI121" s="272"/>
      <c r="AJ121" s="272"/>
      <c r="AK121" s="272"/>
    </row>
    <row r="122" spans="1:37" ht="27" customHeight="1" x14ac:dyDescent="0.15">
      <c r="A122" s="271" t="s">
        <v>1585</v>
      </c>
      <c r="B122" s="248"/>
      <c r="C122" s="248"/>
      <c r="D122" s="248"/>
      <c r="E122" s="249"/>
      <c r="F122" s="284"/>
      <c r="G122" s="284"/>
      <c r="H122" s="284"/>
      <c r="I122" s="284"/>
      <c r="J122" s="284"/>
      <c r="K122" s="284"/>
      <c r="L122" s="284"/>
      <c r="M122" s="284"/>
      <c r="N122" s="284"/>
      <c r="O122" s="284"/>
      <c r="P122" s="284"/>
      <c r="Q122" s="284"/>
      <c r="R122" s="284"/>
      <c r="S122" s="284"/>
      <c r="T122" s="284"/>
      <c r="U122" s="284"/>
      <c r="V122" s="248" t="s">
        <v>1586</v>
      </c>
      <c r="W122" s="248"/>
      <c r="X122" s="248"/>
      <c r="Y122" s="248"/>
      <c r="Z122" s="249"/>
      <c r="AA122" s="276"/>
      <c r="AB122" s="276"/>
      <c r="AC122" s="276"/>
      <c r="AD122" s="276"/>
      <c r="AE122" s="276"/>
      <c r="AF122" s="276"/>
      <c r="AG122" s="276"/>
      <c r="AH122" s="276"/>
      <c r="AI122" s="276"/>
      <c r="AJ122" s="276"/>
      <c r="AK122" s="276"/>
    </row>
    <row r="123" spans="1:37" ht="27" customHeight="1" x14ac:dyDescent="0.15">
      <c r="A123" s="247" t="s">
        <v>1639</v>
      </c>
      <c r="B123" s="248"/>
      <c r="C123" s="248"/>
      <c r="D123" s="248"/>
      <c r="E123" s="249"/>
      <c r="F123" s="282"/>
      <c r="G123" s="282"/>
      <c r="H123" s="282"/>
      <c r="I123" s="282"/>
      <c r="J123" s="282"/>
      <c r="K123" s="282"/>
      <c r="L123" s="282"/>
      <c r="M123" s="282"/>
      <c r="N123" s="282"/>
      <c r="O123" s="282"/>
      <c r="P123" s="282"/>
      <c r="Q123" s="282"/>
      <c r="R123" s="282"/>
      <c r="S123" s="282"/>
      <c r="T123" s="282"/>
      <c r="U123" s="282"/>
      <c r="V123" s="251" t="s">
        <v>1640</v>
      </c>
      <c r="W123" s="248"/>
      <c r="X123" s="248"/>
      <c r="Y123" s="248"/>
      <c r="Z123" s="249"/>
      <c r="AA123" s="282"/>
      <c r="AB123" s="282"/>
      <c r="AC123" s="282"/>
      <c r="AD123" s="282"/>
      <c r="AE123" s="282"/>
      <c r="AF123" s="282"/>
      <c r="AG123" s="282"/>
      <c r="AH123" s="282"/>
      <c r="AI123" s="282"/>
      <c r="AJ123" s="282"/>
      <c r="AK123" s="282"/>
    </row>
    <row r="124" spans="1:37" ht="27" customHeight="1" x14ac:dyDescent="0.15">
      <c r="A124" s="273" t="s">
        <v>1635</v>
      </c>
      <c r="B124" s="274"/>
      <c r="C124" s="274"/>
      <c r="D124" s="274"/>
      <c r="E124" s="275"/>
      <c r="F124" s="276"/>
      <c r="G124" s="276"/>
      <c r="H124" s="276"/>
      <c r="I124" s="276"/>
      <c r="J124" s="276"/>
      <c r="K124" s="276"/>
      <c r="L124" s="276"/>
      <c r="M124" s="276"/>
      <c r="N124" s="276"/>
      <c r="O124" s="276"/>
      <c r="P124" s="276"/>
      <c r="Q124" s="276"/>
      <c r="R124" s="276"/>
      <c r="S124" s="276"/>
      <c r="T124" s="276"/>
      <c r="U124" s="276"/>
      <c r="V124" s="277" t="s">
        <v>1636</v>
      </c>
      <c r="W124" s="274"/>
      <c r="X124" s="274"/>
      <c r="Y124" s="274"/>
      <c r="Z124" s="275"/>
      <c r="AA124" s="276"/>
      <c r="AB124" s="276"/>
      <c r="AC124" s="276"/>
      <c r="AD124" s="276"/>
      <c r="AE124" s="276"/>
      <c r="AF124" s="276"/>
      <c r="AG124" s="276"/>
      <c r="AH124" s="276"/>
      <c r="AI124" s="276"/>
      <c r="AJ124" s="276"/>
      <c r="AK124" s="276"/>
    </row>
    <row r="125" spans="1:37" ht="6" customHeight="1" x14ac:dyDescent="0.15"/>
    <row r="126" spans="1:37" ht="27" customHeight="1" x14ac:dyDescent="0.15">
      <c r="A126" s="271" t="s">
        <v>1637</v>
      </c>
      <c r="B126" s="248"/>
      <c r="C126" s="248"/>
      <c r="D126" s="248"/>
      <c r="E126" s="249"/>
      <c r="F126" s="272" t="str">
        <f>IF(F120="", "", MIN(AA121, AA122-F124-AA124))</f>
        <v/>
      </c>
      <c r="G126" s="272"/>
      <c r="H126" s="272"/>
      <c r="I126" s="272"/>
      <c r="J126" s="272"/>
      <c r="K126" s="272"/>
      <c r="L126" s="272"/>
      <c r="M126" s="272"/>
      <c r="N126" s="272"/>
      <c r="O126" s="272"/>
      <c r="P126" s="272"/>
      <c r="Q126" s="272"/>
      <c r="R126" s="272"/>
      <c r="S126" s="272"/>
      <c r="T126" s="272"/>
      <c r="U126" s="272"/>
      <c r="V126" s="248" t="s">
        <v>1638</v>
      </c>
      <c r="W126" s="248"/>
      <c r="X126" s="248"/>
      <c r="Y126" s="248"/>
      <c r="Z126" s="249"/>
      <c r="AA126" s="272" t="str">
        <f>IF(F120="","",IF(AND(F123="含まれる（無料の食事がついている場合を含む）",AA123="含まれる（無料の食事がついている場合を含む）",F124="",AA124=""),(2400/3),IF(OR(AND(F123="含まれる（無料の食事がついている場合を含む）",F124=""),AND(AA123="含まれる（無料の食事がついている場合を含む）",AA124="")),(2400*2/3),2400)))</f>
        <v/>
      </c>
      <c r="AB126" s="272"/>
      <c r="AC126" s="272"/>
      <c r="AD126" s="272"/>
      <c r="AE126" s="272"/>
      <c r="AF126" s="272"/>
      <c r="AG126" s="272"/>
      <c r="AH126" s="272"/>
      <c r="AI126" s="272"/>
      <c r="AJ126" s="272"/>
      <c r="AK126" s="272"/>
    </row>
    <row r="127" spans="1:37" ht="27" customHeight="1" x14ac:dyDescent="0.15">
      <c r="A127" s="269" t="str">
        <f>IF(AA122="","",IF(F126&gt;AA121,"※宿泊費基準額を超過するホテルへの宿泊は原則として認められません。宿泊費基準額以内で宿泊できるホテルが見つからなかった等やむを得ない事情がある場合は、総務ワークステーション旅費班に御相談下さい。",""))</f>
        <v/>
      </c>
      <c r="B127" s="270"/>
      <c r="C127" s="270"/>
      <c r="D127" s="270"/>
      <c r="E127" s="270"/>
      <c r="F127" s="270"/>
      <c r="G127" s="270"/>
      <c r="H127" s="270"/>
      <c r="I127" s="270"/>
      <c r="J127" s="270"/>
      <c r="K127" s="270"/>
      <c r="L127" s="270"/>
      <c r="M127" s="270"/>
      <c r="N127" s="270"/>
      <c r="O127" s="270"/>
      <c r="P127" s="270"/>
      <c r="Q127" s="270"/>
      <c r="R127" s="270"/>
      <c r="S127" s="270"/>
      <c r="T127" s="270"/>
      <c r="U127" s="270"/>
      <c r="V127" s="270"/>
      <c r="W127" s="270"/>
      <c r="X127" s="270"/>
      <c r="Y127" s="270"/>
      <c r="Z127" s="270"/>
      <c r="AA127" s="270"/>
      <c r="AB127" s="270"/>
      <c r="AC127" s="270"/>
      <c r="AD127" s="270"/>
      <c r="AE127" s="270"/>
      <c r="AF127" s="270"/>
      <c r="AG127" s="270"/>
      <c r="AH127" s="270"/>
      <c r="AI127" s="270"/>
      <c r="AJ127" s="270"/>
      <c r="AK127" s="270"/>
    </row>
    <row r="128" spans="1:37" ht="6" customHeight="1" x14ac:dyDescent="0.15">
      <c r="A128" s="100"/>
      <c r="B128" s="101"/>
      <c r="C128" s="101"/>
      <c r="D128" s="101"/>
      <c r="E128" s="101"/>
      <c r="F128" s="101"/>
      <c r="G128" s="101"/>
      <c r="H128" s="101"/>
      <c r="I128" s="101"/>
      <c r="J128" s="101"/>
      <c r="K128" s="101"/>
      <c r="L128" s="101"/>
      <c r="M128" s="101"/>
      <c r="N128" s="101"/>
      <c r="O128" s="101"/>
      <c r="P128" s="101"/>
      <c r="Q128" s="101"/>
      <c r="R128" s="101"/>
      <c r="S128" s="101"/>
      <c r="T128" s="101"/>
      <c r="U128" s="101"/>
      <c r="V128" s="101"/>
      <c r="W128" s="101"/>
      <c r="X128" s="101"/>
      <c r="Y128" s="101"/>
      <c r="Z128" s="101"/>
      <c r="AA128" s="101"/>
      <c r="AB128" s="101"/>
      <c r="AC128" s="101"/>
      <c r="AD128" s="101"/>
      <c r="AE128" s="101"/>
      <c r="AF128" s="101"/>
      <c r="AG128" s="101"/>
      <c r="AH128" s="101"/>
      <c r="AI128" s="101"/>
      <c r="AJ128" s="101"/>
      <c r="AK128" s="101"/>
    </row>
    <row r="129" spans="1:37" ht="27" customHeight="1" x14ac:dyDescent="0.15">
      <c r="A129" s="2" t="s">
        <v>1643</v>
      </c>
    </row>
    <row r="130" spans="1:37" ht="27" customHeight="1" x14ac:dyDescent="0.15">
      <c r="A130" s="271" t="s">
        <v>1584</v>
      </c>
      <c r="B130" s="248"/>
      <c r="C130" s="248"/>
      <c r="D130" s="248"/>
      <c r="E130" s="249"/>
      <c r="F130" s="278"/>
      <c r="G130" s="279"/>
      <c r="H130" s="279"/>
      <c r="I130" s="279"/>
      <c r="J130" s="279"/>
      <c r="K130" s="279"/>
      <c r="L130" s="279"/>
      <c r="M130" s="279"/>
      <c r="N130" s="279"/>
      <c r="O130" s="279"/>
      <c r="P130" s="279"/>
      <c r="Q130" s="279"/>
      <c r="R130" s="279"/>
      <c r="S130" s="279"/>
      <c r="T130" s="279"/>
      <c r="U130" s="279"/>
      <c r="V130" s="280"/>
      <c r="W130" s="280"/>
      <c r="X130" s="280"/>
      <c r="Y130" s="280"/>
      <c r="Z130" s="280"/>
      <c r="AA130" s="280"/>
      <c r="AB130" s="280"/>
      <c r="AC130" s="280"/>
      <c r="AD130" s="280"/>
      <c r="AE130" s="280"/>
      <c r="AF130" s="280"/>
      <c r="AG130" s="280"/>
      <c r="AH130" s="280"/>
      <c r="AI130" s="280"/>
      <c r="AJ130" s="280"/>
      <c r="AK130" s="281"/>
    </row>
    <row r="131" spans="1:37" ht="27" customHeight="1" x14ac:dyDescent="0.15">
      <c r="A131" s="266" t="s">
        <v>1582</v>
      </c>
      <c r="B131" s="267"/>
      <c r="C131" s="267"/>
      <c r="D131" s="267"/>
      <c r="E131" s="268"/>
      <c r="F131" s="282"/>
      <c r="G131" s="282"/>
      <c r="H131" s="282"/>
      <c r="I131" s="282"/>
      <c r="J131" s="282"/>
      <c r="K131" s="282"/>
      <c r="L131" s="282"/>
      <c r="M131" s="282"/>
      <c r="N131" s="282"/>
      <c r="O131" s="282"/>
      <c r="P131" s="282"/>
      <c r="Q131" s="282"/>
      <c r="R131" s="282"/>
      <c r="S131" s="282"/>
      <c r="T131" s="282"/>
      <c r="U131" s="282"/>
      <c r="V131" s="283" t="s">
        <v>1583</v>
      </c>
      <c r="W131" s="267"/>
      <c r="X131" s="267"/>
      <c r="Y131" s="267"/>
      <c r="Z131" s="268"/>
      <c r="AA131" s="272"/>
      <c r="AB131" s="272"/>
      <c r="AC131" s="272"/>
      <c r="AD131" s="272"/>
      <c r="AE131" s="272"/>
      <c r="AF131" s="272"/>
      <c r="AG131" s="272"/>
      <c r="AH131" s="272"/>
      <c r="AI131" s="272"/>
      <c r="AJ131" s="272"/>
      <c r="AK131" s="272"/>
    </row>
    <row r="132" spans="1:37" ht="27" customHeight="1" x14ac:dyDescent="0.15">
      <c r="A132" s="271" t="s">
        <v>1585</v>
      </c>
      <c r="B132" s="248"/>
      <c r="C132" s="248"/>
      <c r="D132" s="248"/>
      <c r="E132" s="249"/>
      <c r="F132" s="284"/>
      <c r="G132" s="284"/>
      <c r="H132" s="284"/>
      <c r="I132" s="284"/>
      <c r="J132" s="284"/>
      <c r="K132" s="284"/>
      <c r="L132" s="284"/>
      <c r="M132" s="284"/>
      <c r="N132" s="284"/>
      <c r="O132" s="284"/>
      <c r="P132" s="284"/>
      <c r="Q132" s="284"/>
      <c r="R132" s="284"/>
      <c r="S132" s="284"/>
      <c r="T132" s="284"/>
      <c r="U132" s="284"/>
      <c r="V132" s="248" t="s">
        <v>1586</v>
      </c>
      <c r="W132" s="248"/>
      <c r="X132" s="248"/>
      <c r="Y132" s="248"/>
      <c r="Z132" s="249"/>
      <c r="AA132" s="276"/>
      <c r="AB132" s="276"/>
      <c r="AC132" s="276"/>
      <c r="AD132" s="276"/>
      <c r="AE132" s="276"/>
      <c r="AF132" s="276"/>
      <c r="AG132" s="276"/>
      <c r="AH132" s="276"/>
      <c r="AI132" s="276"/>
      <c r="AJ132" s="276"/>
      <c r="AK132" s="276"/>
    </row>
    <row r="133" spans="1:37" ht="27" customHeight="1" x14ac:dyDescent="0.15">
      <c r="A133" s="247" t="s">
        <v>1639</v>
      </c>
      <c r="B133" s="248"/>
      <c r="C133" s="248"/>
      <c r="D133" s="248"/>
      <c r="E133" s="249"/>
      <c r="F133" s="282"/>
      <c r="G133" s="282"/>
      <c r="H133" s="282"/>
      <c r="I133" s="282"/>
      <c r="J133" s="282"/>
      <c r="K133" s="282"/>
      <c r="L133" s="282"/>
      <c r="M133" s="282"/>
      <c r="N133" s="282"/>
      <c r="O133" s="282"/>
      <c r="P133" s="282"/>
      <c r="Q133" s="282"/>
      <c r="R133" s="282"/>
      <c r="S133" s="282"/>
      <c r="T133" s="282"/>
      <c r="U133" s="282"/>
      <c r="V133" s="251" t="s">
        <v>1640</v>
      </c>
      <c r="W133" s="248"/>
      <c r="X133" s="248"/>
      <c r="Y133" s="248"/>
      <c r="Z133" s="249"/>
      <c r="AA133" s="282"/>
      <c r="AB133" s="282"/>
      <c r="AC133" s="282"/>
      <c r="AD133" s="282"/>
      <c r="AE133" s="282"/>
      <c r="AF133" s="282"/>
      <c r="AG133" s="282"/>
      <c r="AH133" s="282"/>
      <c r="AI133" s="282"/>
      <c r="AJ133" s="282"/>
      <c r="AK133" s="282"/>
    </row>
    <row r="134" spans="1:37" ht="27" customHeight="1" x14ac:dyDescent="0.15">
      <c r="A134" s="273" t="s">
        <v>1635</v>
      </c>
      <c r="B134" s="274"/>
      <c r="C134" s="274"/>
      <c r="D134" s="274"/>
      <c r="E134" s="275"/>
      <c r="F134" s="276"/>
      <c r="G134" s="276"/>
      <c r="H134" s="276"/>
      <c r="I134" s="276"/>
      <c r="J134" s="276"/>
      <c r="K134" s="276"/>
      <c r="L134" s="276"/>
      <c r="M134" s="276"/>
      <c r="N134" s="276"/>
      <c r="O134" s="276"/>
      <c r="P134" s="276"/>
      <c r="Q134" s="276"/>
      <c r="R134" s="276"/>
      <c r="S134" s="276"/>
      <c r="T134" s="276"/>
      <c r="U134" s="276"/>
      <c r="V134" s="277" t="s">
        <v>1636</v>
      </c>
      <c r="W134" s="274"/>
      <c r="X134" s="274"/>
      <c r="Y134" s="274"/>
      <c r="Z134" s="275"/>
      <c r="AA134" s="276"/>
      <c r="AB134" s="276"/>
      <c r="AC134" s="276"/>
      <c r="AD134" s="276"/>
      <c r="AE134" s="276"/>
      <c r="AF134" s="276"/>
      <c r="AG134" s="276"/>
      <c r="AH134" s="276"/>
      <c r="AI134" s="276"/>
      <c r="AJ134" s="276"/>
      <c r="AK134" s="276"/>
    </row>
    <row r="135" spans="1:37" ht="27" customHeight="1" x14ac:dyDescent="0.15"/>
    <row r="136" spans="1:37" ht="27" customHeight="1" x14ac:dyDescent="0.15">
      <c r="A136" s="271" t="s">
        <v>1637</v>
      </c>
      <c r="B136" s="248"/>
      <c r="C136" s="248"/>
      <c r="D136" s="248"/>
      <c r="E136" s="249"/>
      <c r="F136" s="272" t="str">
        <f>IF(F130="", "", MIN(AA131, AA132-F134-AA134))</f>
        <v/>
      </c>
      <c r="G136" s="272"/>
      <c r="H136" s="272"/>
      <c r="I136" s="272"/>
      <c r="J136" s="272"/>
      <c r="K136" s="272"/>
      <c r="L136" s="272"/>
      <c r="M136" s="272"/>
      <c r="N136" s="272"/>
      <c r="O136" s="272"/>
      <c r="P136" s="272"/>
      <c r="Q136" s="272"/>
      <c r="R136" s="272"/>
      <c r="S136" s="272"/>
      <c r="T136" s="272"/>
      <c r="U136" s="272"/>
      <c r="V136" s="248" t="s">
        <v>1638</v>
      </c>
      <c r="W136" s="248"/>
      <c r="X136" s="248"/>
      <c r="Y136" s="248"/>
      <c r="Z136" s="249"/>
      <c r="AA136" s="272" t="str">
        <f>IF(F130="","",IF(AND(F133="含まれる（無料の食事がついている場合を含む）",AA133="含まれる（無料の食事がついている場合を含む）",F134="",AA134=""),(2400/3),IF(OR(AND(F133="含まれる（無料の食事がついている場合を含む）",F134=""),AND(AA133="含まれる（無料の食事がついている場合を含む）",AA134="")),(2400*2/3),2400)))</f>
        <v/>
      </c>
      <c r="AB136" s="272"/>
      <c r="AC136" s="272"/>
      <c r="AD136" s="272"/>
      <c r="AE136" s="272"/>
      <c r="AF136" s="272"/>
      <c r="AG136" s="272"/>
      <c r="AH136" s="272"/>
      <c r="AI136" s="272"/>
      <c r="AJ136" s="272"/>
      <c r="AK136" s="272"/>
    </row>
    <row r="137" spans="1:37" ht="27" customHeight="1" x14ac:dyDescent="0.15">
      <c r="A137" s="269" t="str">
        <f>IF(AA132="","",IF(F136&gt;AA131,"※宿泊費基準額を超過するホテルへの宿泊は原則として認められません。宿泊費基準額以内で宿泊できるホテルが見つからなかった等やむを得ない事情がある場合は、総務ワークステーション旅費班に御相談下さい。",""))</f>
        <v/>
      </c>
      <c r="B137" s="270"/>
      <c r="C137" s="270"/>
      <c r="D137" s="270"/>
      <c r="E137" s="270"/>
      <c r="F137" s="270"/>
      <c r="G137" s="270"/>
      <c r="H137" s="270"/>
      <c r="I137" s="270"/>
      <c r="J137" s="270"/>
      <c r="K137" s="270"/>
      <c r="L137" s="270"/>
      <c r="M137" s="270"/>
      <c r="N137" s="270"/>
      <c r="O137" s="270"/>
      <c r="P137" s="270"/>
      <c r="Q137" s="270"/>
      <c r="R137" s="270"/>
      <c r="S137" s="270"/>
      <c r="T137" s="270"/>
      <c r="U137" s="270"/>
      <c r="V137" s="270"/>
      <c r="W137" s="270"/>
      <c r="X137" s="270"/>
      <c r="Y137" s="270"/>
      <c r="Z137" s="270"/>
      <c r="AA137" s="270"/>
      <c r="AB137" s="270"/>
      <c r="AC137" s="270"/>
      <c r="AD137" s="270"/>
      <c r="AE137" s="270"/>
      <c r="AF137" s="270"/>
      <c r="AG137" s="270"/>
      <c r="AH137" s="270"/>
      <c r="AI137" s="270"/>
      <c r="AJ137" s="270"/>
      <c r="AK137" s="270"/>
    </row>
    <row r="138" spans="1:37" ht="13.15" customHeight="1" x14ac:dyDescent="0.15">
      <c r="A138" s="100"/>
      <c r="B138" s="101"/>
      <c r="C138" s="101"/>
      <c r="D138" s="101"/>
      <c r="E138" s="101"/>
      <c r="F138" s="101"/>
      <c r="G138" s="101"/>
      <c r="H138" s="101"/>
      <c r="I138" s="101"/>
      <c r="J138" s="101"/>
      <c r="K138" s="101"/>
      <c r="L138" s="101"/>
      <c r="M138" s="101"/>
      <c r="N138" s="101"/>
      <c r="O138" s="101"/>
      <c r="P138" s="101"/>
      <c r="Q138" s="101"/>
      <c r="R138" s="101"/>
      <c r="S138" s="101"/>
      <c r="T138" s="101"/>
      <c r="U138" s="101"/>
      <c r="V138" s="101"/>
      <c r="W138" s="101"/>
      <c r="X138" s="101"/>
      <c r="Y138" s="101"/>
      <c r="Z138" s="101"/>
      <c r="AA138" s="101"/>
      <c r="AB138" s="101"/>
      <c r="AC138" s="101"/>
      <c r="AD138" s="101"/>
      <c r="AE138" s="101"/>
      <c r="AF138" s="101"/>
      <c r="AG138" s="101"/>
      <c r="AH138" s="101"/>
      <c r="AI138" s="101"/>
      <c r="AJ138" s="101"/>
      <c r="AK138" s="101"/>
    </row>
    <row r="139" spans="1:37" ht="5.45" customHeight="1" x14ac:dyDescent="0.15">
      <c r="A139" s="100"/>
      <c r="B139" s="101"/>
      <c r="C139" s="101"/>
      <c r="D139" s="101"/>
      <c r="E139" s="101"/>
      <c r="F139" s="101"/>
      <c r="G139" s="101"/>
      <c r="H139" s="101"/>
      <c r="I139" s="101"/>
      <c r="J139" s="101"/>
      <c r="K139" s="101"/>
      <c r="L139" s="101"/>
      <c r="M139" s="101"/>
      <c r="N139" s="101"/>
      <c r="O139" s="101"/>
      <c r="P139" s="101"/>
      <c r="Q139" s="101"/>
      <c r="R139" s="101"/>
      <c r="S139" s="101"/>
      <c r="T139" s="101"/>
      <c r="U139" s="101"/>
      <c r="V139" s="101"/>
      <c r="W139" s="101"/>
      <c r="X139" s="101"/>
      <c r="Y139" s="101"/>
      <c r="Z139" s="101"/>
      <c r="AA139" s="101"/>
      <c r="AB139" s="101"/>
      <c r="AC139" s="101"/>
      <c r="AD139" s="101"/>
      <c r="AE139" s="101"/>
      <c r="AF139" s="101"/>
      <c r="AG139" s="101"/>
      <c r="AH139" s="101"/>
      <c r="AI139" s="101"/>
      <c r="AJ139" s="101"/>
      <c r="AK139" s="101"/>
    </row>
    <row r="140" spans="1:37" ht="24" customHeight="1" thickBot="1" x14ac:dyDescent="0.2">
      <c r="S140" s="95"/>
      <c r="T140" s="95"/>
      <c r="U140" s="95"/>
      <c r="V140" s="95"/>
      <c r="W140" s="95"/>
      <c r="X140" s="95"/>
      <c r="Y140" s="96" t="s">
        <v>1653</v>
      </c>
      <c r="Z140" s="3"/>
      <c r="AA140" s="96"/>
      <c r="AB140" s="97"/>
      <c r="AC140" s="3"/>
      <c r="AD140" s="295" t="str">
        <f>IF(SUM(F116,F126,F136)&gt;0,SUM(F116,F126,F136),"")</f>
        <v/>
      </c>
      <c r="AE140" s="296"/>
      <c r="AF140" s="296"/>
      <c r="AG140" s="296"/>
      <c r="AH140" s="296"/>
      <c r="AI140" s="296"/>
      <c r="AJ140" s="108"/>
      <c r="AK140" s="108"/>
    </row>
    <row r="141" spans="1:37" ht="24" customHeight="1" thickTop="1" thickBot="1" x14ac:dyDescent="0.2">
      <c r="S141" s="95"/>
      <c r="T141" s="95"/>
      <c r="U141" s="95"/>
      <c r="V141" s="95"/>
      <c r="W141" s="95"/>
      <c r="X141" s="95"/>
      <c r="Y141" s="105" t="s">
        <v>1652</v>
      </c>
      <c r="Z141" s="3"/>
      <c r="AA141" s="96"/>
      <c r="AB141" s="97"/>
      <c r="AC141" s="3"/>
      <c r="AD141" s="297" t="str">
        <f>IF(O105&gt;0,O105,"")</f>
        <v/>
      </c>
      <c r="AE141" s="298"/>
      <c r="AF141" s="298"/>
      <c r="AG141" s="298"/>
      <c r="AH141" s="298"/>
      <c r="AI141" s="298"/>
      <c r="AJ141" s="108"/>
      <c r="AK141" s="108"/>
    </row>
    <row r="142" spans="1:37" ht="24" customHeight="1" thickTop="1" thickBot="1" x14ac:dyDescent="0.2">
      <c r="S142" s="95"/>
      <c r="T142" s="95"/>
      <c r="U142" s="95"/>
      <c r="V142" s="95"/>
      <c r="W142" s="95"/>
      <c r="X142" s="95"/>
      <c r="Y142" s="106" t="s">
        <v>1654</v>
      </c>
      <c r="Z142" s="3"/>
      <c r="AA142" s="96"/>
      <c r="AB142" s="97"/>
      <c r="AC142" s="3"/>
      <c r="AD142" s="299" t="str">
        <f>IF(SUM(AA116,AA126,AA136)&gt;0,SUM(AA116,AA126,AA136),"")</f>
        <v/>
      </c>
      <c r="AE142" s="300"/>
      <c r="AF142" s="300"/>
      <c r="AG142" s="300"/>
      <c r="AH142" s="300"/>
      <c r="AI142" s="300"/>
      <c r="AJ142" s="108"/>
      <c r="AK142" s="108"/>
    </row>
    <row r="143" spans="1:37" ht="24" customHeight="1" thickTop="1" thickBot="1" x14ac:dyDescent="0.2">
      <c r="S143" s="95"/>
      <c r="T143" s="95"/>
      <c r="U143" s="95"/>
      <c r="V143" s="95"/>
      <c r="W143" s="95"/>
      <c r="X143" s="95"/>
      <c r="Y143" s="106" t="s">
        <v>1655</v>
      </c>
      <c r="Z143" s="3"/>
      <c r="AA143" s="96"/>
      <c r="AB143" s="97"/>
      <c r="AC143" s="3"/>
      <c r="AD143" s="297" t="str">
        <f>IF(SUM(AD140:AI142)&gt;0,SUM(AD140:AI142),"")</f>
        <v/>
      </c>
      <c r="AE143" s="298"/>
      <c r="AF143" s="298"/>
      <c r="AG143" s="298"/>
      <c r="AH143" s="298"/>
      <c r="AI143" s="298"/>
      <c r="AJ143" s="108"/>
      <c r="AK143" s="108"/>
    </row>
    <row r="144" spans="1:37" ht="6" customHeight="1" thickTop="1" x14ac:dyDescent="0.15">
      <c r="Y144" s="102"/>
    </row>
    <row r="145" spans="1:38" ht="25.9" customHeight="1" x14ac:dyDescent="0.15">
      <c r="A145" s="255" t="s">
        <v>1656</v>
      </c>
      <c r="B145" s="256"/>
      <c r="C145" s="256"/>
      <c r="D145" s="256"/>
      <c r="E145" s="256"/>
      <c r="F145" s="256"/>
      <c r="G145" s="256"/>
      <c r="H145" s="256"/>
      <c r="I145" s="256"/>
      <c r="J145" s="256"/>
      <c r="K145" s="256"/>
      <c r="L145" s="256"/>
      <c r="M145" s="256"/>
      <c r="N145" s="256"/>
      <c r="O145" s="256"/>
      <c r="P145" s="256"/>
      <c r="Q145" s="256"/>
      <c r="R145" s="256"/>
      <c r="S145" s="256"/>
      <c r="T145" s="256"/>
      <c r="U145" s="256"/>
      <c r="V145" s="256"/>
      <c r="W145" s="256"/>
      <c r="X145" s="256"/>
      <c r="Y145" s="256"/>
      <c r="Z145" s="256"/>
      <c r="AA145" s="256"/>
      <c r="AB145" s="256"/>
      <c r="AC145" s="256"/>
      <c r="AD145" s="256"/>
      <c r="AE145" s="256"/>
      <c r="AF145" s="256"/>
      <c r="AG145" s="256"/>
      <c r="AH145" s="256"/>
      <c r="AI145" s="256"/>
      <c r="AJ145" s="256"/>
      <c r="AK145" s="256"/>
      <c r="AL145" s="109" t="s">
        <v>1663</v>
      </c>
    </row>
    <row r="146" spans="1:38" ht="7.9" customHeight="1" x14ac:dyDescent="0.15">
      <c r="A146" s="24"/>
      <c r="B146" s="25"/>
      <c r="C146" s="25"/>
      <c r="D146" s="25"/>
      <c r="E146" s="25"/>
      <c r="F146" s="25"/>
      <c r="G146" s="25"/>
      <c r="H146" s="25"/>
      <c r="I146" s="25"/>
      <c r="J146" s="25"/>
      <c r="K146" s="25"/>
      <c r="L146" s="25"/>
      <c r="M146" s="25"/>
      <c r="N146" s="25"/>
      <c r="O146" s="25"/>
      <c r="P146" s="25"/>
      <c r="Q146" s="25"/>
      <c r="R146" s="25"/>
      <c r="S146" s="25"/>
      <c r="T146" s="25"/>
      <c r="U146" s="25"/>
      <c r="V146" s="25"/>
      <c r="W146" s="25"/>
      <c r="X146" s="25"/>
      <c r="Y146" s="25"/>
      <c r="Z146" s="25"/>
      <c r="AA146" s="25"/>
      <c r="AB146" s="25"/>
      <c r="AC146" s="25"/>
      <c r="AD146" s="25"/>
      <c r="AE146" s="25"/>
      <c r="AF146" s="25"/>
      <c r="AG146" s="25"/>
      <c r="AH146" s="25"/>
      <c r="AI146" s="25"/>
      <c r="AJ146" s="25"/>
      <c r="AK146" s="25"/>
    </row>
    <row r="147" spans="1:38" ht="24" customHeight="1" x14ac:dyDescent="0.15">
      <c r="A147" s="260" t="s">
        <v>22</v>
      </c>
      <c r="B147" s="261"/>
      <c r="C147" s="261"/>
      <c r="D147" s="261"/>
      <c r="E147" s="254"/>
      <c r="F147" s="252" t="e">
        <f>VLOOKUP(入力シート!$C$5,リスト!$A:$B,2,FALSE)</f>
        <v>#N/A</v>
      </c>
      <c r="G147" s="253"/>
      <c r="H147" s="253"/>
      <c r="I147" s="253"/>
      <c r="J147" s="253"/>
      <c r="K147" s="253"/>
      <c r="L147" s="253"/>
      <c r="M147" s="253"/>
      <c r="N147" s="253"/>
      <c r="O147" s="253"/>
      <c r="P147" s="253"/>
      <c r="Q147" s="253"/>
      <c r="R147" s="253"/>
      <c r="S147" s="253"/>
      <c r="T147" s="253"/>
      <c r="U147" s="254"/>
      <c r="V147" s="257"/>
      <c r="W147" s="257"/>
      <c r="X147" s="257"/>
      <c r="Y147" s="257"/>
      <c r="Z147" s="257"/>
      <c r="AA147" s="257"/>
      <c r="AB147" s="257"/>
      <c r="AC147" s="257"/>
      <c r="AD147" s="257"/>
      <c r="AE147" s="257"/>
      <c r="AF147" s="257"/>
      <c r="AG147" s="257"/>
      <c r="AH147" s="257"/>
      <c r="AI147" s="257"/>
      <c r="AJ147" s="257"/>
      <c r="AK147" s="257"/>
    </row>
    <row r="148" spans="1:38" ht="24" customHeight="1" x14ac:dyDescent="0.15">
      <c r="A148" s="260" t="s">
        <v>26</v>
      </c>
      <c r="B148" s="253"/>
      <c r="C148" s="253"/>
      <c r="D148" s="253"/>
      <c r="E148" s="254"/>
      <c r="F148" s="262">
        <f>入力シート!$C$7</f>
        <v>0</v>
      </c>
      <c r="G148" s="262"/>
      <c r="H148" s="262"/>
      <c r="I148" s="263"/>
      <c r="J148" s="260" t="s">
        <v>1580</v>
      </c>
      <c r="K148" s="253"/>
      <c r="L148" s="253"/>
      <c r="M148" s="254"/>
      <c r="N148" s="262">
        <f>入力シート!$C$8</f>
        <v>0</v>
      </c>
      <c r="O148" s="262"/>
      <c r="P148" s="262"/>
      <c r="Q148" s="262"/>
      <c r="R148" s="262"/>
      <c r="S148" s="262"/>
      <c r="T148" s="262"/>
      <c r="U148" s="263"/>
      <c r="V148" s="251" t="s">
        <v>23</v>
      </c>
      <c r="W148" s="248"/>
      <c r="X148" s="248"/>
      <c r="Y148" s="248"/>
      <c r="Z148" s="249"/>
      <c r="AA148" s="252">
        <f>入力シート!$C$9</f>
        <v>0</v>
      </c>
      <c r="AB148" s="253"/>
      <c r="AC148" s="253"/>
      <c r="AD148" s="253"/>
      <c r="AE148" s="253"/>
      <c r="AF148" s="253"/>
      <c r="AG148" s="253"/>
      <c r="AH148" s="253"/>
      <c r="AI148" s="253"/>
      <c r="AJ148" s="253"/>
      <c r="AK148" s="254"/>
    </row>
    <row r="149" spans="1:38" ht="24" customHeight="1" x14ac:dyDescent="0.15">
      <c r="A149" s="260" t="s">
        <v>24</v>
      </c>
      <c r="B149" s="253"/>
      <c r="C149" s="253"/>
      <c r="D149" s="253"/>
      <c r="E149" s="254"/>
      <c r="F149" s="262" t="e">
        <f>$F$3</f>
        <v>#N/A</v>
      </c>
      <c r="G149" s="262"/>
      <c r="H149" s="262"/>
      <c r="I149" s="262"/>
      <c r="J149" s="262"/>
      <c r="K149" s="262"/>
      <c r="L149" s="262"/>
      <c r="M149" s="262"/>
      <c r="N149" s="262"/>
      <c r="O149" s="262"/>
      <c r="P149" s="262"/>
      <c r="Q149" s="262"/>
      <c r="R149" s="262"/>
      <c r="S149" s="262"/>
      <c r="T149" s="262"/>
      <c r="U149" s="263"/>
      <c r="V149" s="251" t="s">
        <v>25</v>
      </c>
      <c r="W149" s="248"/>
      <c r="X149" s="248"/>
      <c r="Y149" s="248"/>
      <c r="Z149" s="249"/>
      <c r="AA149" s="287" t="e">
        <f>VLOOKUP(入力シート!$C$6,リスト!$A:$B,2,FALSE)</f>
        <v>#N/A</v>
      </c>
      <c r="AB149" s="287"/>
      <c r="AC149" s="287"/>
      <c r="AD149" s="287"/>
      <c r="AE149" s="287"/>
      <c r="AF149" s="287"/>
      <c r="AG149" s="287"/>
      <c r="AH149" s="287"/>
      <c r="AI149" s="287"/>
      <c r="AJ149" s="287"/>
      <c r="AK149" s="287"/>
    </row>
    <row r="150" spans="1:38" ht="24" customHeight="1" x14ac:dyDescent="0.15">
      <c r="A150" s="260" t="s">
        <v>28</v>
      </c>
      <c r="B150" s="253"/>
      <c r="C150" s="253"/>
      <c r="D150" s="253"/>
      <c r="E150" s="254"/>
      <c r="F150" s="286">
        <f>入力シート!$C$12</f>
        <v>0</v>
      </c>
      <c r="G150" s="286"/>
      <c r="H150" s="286"/>
      <c r="I150" s="286"/>
      <c r="J150" s="262"/>
      <c r="K150" s="262"/>
      <c r="L150" s="262"/>
      <c r="M150" s="262"/>
      <c r="N150" s="262"/>
      <c r="O150" s="262"/>
      <c r="P150" s="262"/>
      <c r="Q150" s="262"/>
      <c r="R150" s="262"/>
      <c r="S150" s="262"/>
      <c r="T150" s="262"/>
      <c r="U150" s="263"/>
      <c r="V150" s="248" t="s">
        <v>29</v>
      </c>
      <c r="W150" s="248"/>
      <c r="X150" s="248"/>
      <c r="Y150" s="248"/>
      <c r="Z150" s="249"/>
      <c r="AA150" s="287">
        <f>入力シート!$C$11</f>
        <v>0</v>
      </c>
      <c r="AB150" s="287"/>
      <c r="AC150" s="287"/>
      <c r="AD150" s="287"/>
      <c r="AE150" s="287"/>
      <c r="AF150" s="287"/>
      <c r="AG150" s="287"/>
      <c r="AH150" s="287"/>
      <c r="AI150" s="287"/>
      <c r="AJ150" s="287"/>
      <c r="AK150" s="287"/>
    </row>
    <row r="151" spans="1:38" ht="24" customHeight="1" x14ac:dyDescent="0.15">
      <c r="A151" s="260" t="s">
        <v>1657</v>
      </c>
      <c r="B151" s="253"/>
      <c r="C151" s="253"/>
      <c r="D151" s="253"/>
      <c r="E151" s="254"/>
      <c r="F151" s="262" t="str">
        <f>IF(入力シート!C132&lt;&gt;"", 入力シート!C132, "")</f>
        <v/>
      </c>
      <c r="G151" s="262"/>
      <c r="H151" s="262"/>
      <c r="I151" s="263"/>
      <c r="J151" s="260" t="s">
        <v>1658</v>
      </c>
      <c r="K151" s="253"/>
      <c r="L151" s="253"/>
      <c r="M151" s="254"/>
      <c r="N151" s="304" t="str">
        <f>IF(入力シート!C133&lt;&gt;"", 入力シート!C133, "")</f>
        <v/>
      </c>
      <c r="O151" s="304"/>
      <c r="P151" s="304"/>
      <c r="Q151" s="304"/>
      <c r="R151" s="304"/>
      <c r="S151" s="304"/>
      <c r="T151" s="304"/>
      <c r="U151" s="305"/>
      <c r="V151" s="251" t="s">
        <v>1659</v>
      </c>
      <c r="W151" s="248"/>
      <c r="X151" s="248"/>
      <c r="Y151" s="248"/>
      <c r="Z151" s="249"/>
      <c r="AA151" s="252" t="str">
        <f>IF(入力シート!C131&lt;&gt;"", 入力シート!C131, "")</f>
        <v/>
      </c>
      <c r="AB151" s="253"/>
      <c r="AC151" s="253"/>
      <c r="AD151" s="253"/>
      <c r="AE151" s="253"/>
      <c r="AF151" s="253"/>
      <c r="AG151" s="253"/>
      <c r="AH151" s="253"/>
      <c r="AI151" s="253"/>
      <c r="AJ151" s="253"/>
      <c r="AK151" s="254"/>
    </row>
    <row r="152" spans="1:38" ht="24" customHeight="1" x14ac:dyDescent="0.15">
      <c r="A152" s="260" t="s">
        <v>1644</v>
      </c>
      <c r="B152" s="253"/>
      <c r="C152" s="253"/>
      <c r="D152" s="253"/>
      <c r="E152" s="253"/>
      <c r="F152" s="301"/>
      <c r="G152" s="302"/>
      <c r="H152" s="302"/>
      <c r="I152" s="303"/>
      <c r="J152" s="103"/>
      <c r="K152" s="103"/>
      <c r="L152" s="103"/>
      <c r="M152" s="103"/>
      <c r="N152" s="103"/>
      <c r="O152" s="103"/>
      <c r="P152" s="103"/>
      <c r="Q152" s="103"/>
      <c r="R152" s="103"/>
      <c r="S152" s="103"/>
      <c r="T152" s="103"/>
      <c r="U152" s="103"/>
      <c r="V152" s="99"/>
      <c r="W152" s="99"/>
      <c r="X152" s="99"/>
      <c r="Y152" s="99"/>
      <c r="Z152" s="99"/>
      <c r="AA152" s="99"/>
      <c r="AB152" s="99"/>
      <c r="AC152" s="99"/>
      <c r="AD152" s="99"/>
      <c r="AE152" s="99"/>
      <c r="AF152" s="99"/>
      <c r="AG152" s="99"/>
      <c r="AH152" s="99"/>
      <c r="AI152" s="99"/>
      <c r="AJ152" s="99"/>
      <c r="AK152" s="99"/>
    </row>
    <row r="153" spans="1:38" ht="24" customHeight="1" x14ac:dyDescent="0.15">
      <c r="A153" s="283" t="s">
        <v>1645</v>
      </c>
      <c r="B153" s="294"/>
      <c r="C153" s="294"/>
      <c r="D153" s="294"/>
      <c r="E153" s="294"/>
      <c r="F153" s="301"/>
      <c r="G153" s="302"/>
      <c r="H153" s="302"/>
      <c r="I153" s="303"/>
      <c r="J153" s="267" t="s">
        <v>1648</v>
      </c>
      <c r="K153" s="294"/>
      <c r="L153" s="294"/>
      <c r="M153" s="294"/>
      <c r="N153" s="293"/>
      <c r="O153" s="291"/>
      <c r="P153" s="292"/>
      <c r="Q153" s="292"/>
      <c r="R153" s="292"/>
      <c r="S153" s="292"/>
      <c r="T153" s="289" t="s">
        <v>1649</v>
      </c>
      <c r="U153" s="293"/>
      <c r="V153" s="293"/>
      <c r="W153" s="293"/>
      <c r="X153" s="293"/>
      <c r="Y153" s="293"/>
      <c r="Z153" s="291"/>
      <c r="AA153" s="292"/>
      <c r="AB153" s="292"/>
      <c r="AC153" s="292"/>
      <c r="AD153" s="289" t="s">
        <v>1650</v>
      </c>
      <c r="AE153" s="290"/>
      <c r="AF153" s="290"/>
      <c r="AG153" s="290"/>
      <c r="AH153" s="264" t="str">
        <f>IF(O153-Z153&gt;0,O153-Z153,"")</f>
        <v/>
      </c>
      <c r="AI153" s="265"/>
      <c r="AJ153" s="265"/>
      <c r="AK153" s="265"/>
    </row>
    <row r="154" spans="1:38" ht="6" customHeight="1" x14ac:dyDescent="0.15">
      <c r="G154" s="104"/>
    </row>
    <row r="155" spans="1:38" ht="24" customHeight="1" x14ac:dyDescent="0.15">
      <c r="A155" s="258" t="str">
        <f>IF(AH153&lt;&gt;"",IF(AH153&gt;IF(F152=1,AA159,IF(F152=2,AA159+AA169,IF(F152=3,AA159+AA169+AA179))),"※宿泊費相当額が宿泊費基準額の合計を超過しています。宿泊費基準額を超過するホテルへの宿泊は認められません。",""),"")</f>
        <v/>
      </c>
      <c r="B155" s="259"/>
      <c r="C155" s="259"/>
      <c r="D155" s="259"/>
      <c r="E155" s="259"/>
      <c r="F155" s="259"/>
      <c r="G155" s="259"/>
      <c r="H155" s="259"/>
      <c r="I155" s="259"/>
      <c r="J155" s="259"/>
      <c r="K155" s="259"/>
      <c r="L155" s="259"/>
      <c r="M155" s="259"/>
      <c r="N155" s="259"/>
      <c r="O155" s="259"/>
      <c r="P155" s="259"/>
      <c r="Q155" s="259"/>
      <c r="R155" s="259"/>
      <c r="S155" s="259"/>
      <c r="T155" s="259"/>
      <c r="U155" s="259"/>
      <c r="V155" s="259"/>
      <c r="W155" s="259"/>
      <c r="X155" s="259"/>
      <c r="Y155" s="259"/>
      <c r="Z155" s="259"/>
      <c r="AA155" s="259"/>
      <c r="AB155" s="259"/>
      <c r="AC155" s="259"/>
      <c r="AD155" s="259"/>
      <c r="AE155" s="259"/>
      <c r="AF155" s="259"/>
      <c r="AG155" s="259"/>
      <c r="AH155" s="259"/>
      <c r="AI155" s="259"/>
      <c r="AJ155" s="259"/>
      <c r="AK155" s="259"/>
    </row>
    <row r="156" spans="1:38" ht="6" customHeight="1" x14ac:dyDescent="0.15">
      <c r="A156" s="100"/>
      <c r="B156" s="107"/>
      <c r="C156" s="107"/>
      <c r="D156" s="107"/>
      <c r="E156" s="107"/>
      <c r="F156" s="107"/>
      <c r="G156" s="107"/>
      <c r="H156" s="107"/>
      <c r="I156" s="107"/>
      <c r="J156" s="107"/>
      <c r="K156" s="107"/>
      <c r="L156" s="107"/>
      <c r="M156" s="107"/>
      <c r="N156" s="107"/>
      <c r="O156" s="107"/>
      <c r="P156" s="107"/>
      <c r="Q156" s="107"/>
      <c r="R156" s="107"/>
      <c r="S156" s="107"/>
      <c r="T156" s="107"/>
      <c r="U156" s="107"/>
      <c r="V156" s="107"/>
      <c r="W156" s="107"/>
      <c r="X156" s="107"/>
      <c r="Y156" s="107"/>
      <c r="Z156" s="107"/>
      <c r="AA156" s="107"/>
      <c r="AB156" s="107"/>
      <c r="AC156" s="107"/>
      <c r="AD156" s="107"/>
      <c r="AE156" s="107"/>
      <c r="AF156" s="107"/>
      <c r="AG156" s="107"/>
      <c r="AH156" s="107"/>
      <c r="AI156" s="107"/>
      <c r="AJ156" s="107"/>
      <c r="AK156" s="107"/>
    </row>
    <row r="157" spans="1:38" ht="27" customHeight="1" x14ac:dyDescent="0.15">
      <c r="A157" s="2" t="s">
        <v>1641</v>
      </c>
    </row>
    <row r="158" spans="1:38" ht="27" customHeight="1" x14ac:dyDescent="0.15">
      <c r="A158" s="271" t="s">
        <v>1584</v>
      </c>
      <c r="B158" s="248"/>
      <c r="C158" s="248"/>
      <c r="D158" s="248"/>
      <c r="E158" s="249"/>
      <c r="F158" s="278"/>
      <c r="G158" s="279"/>
      <c r="H158" s="279"/>
      <c r="I158" s="279"/>
      <c r="J158" s="279"/>
      <c r="K158" s="279"/>
      <c r="L158" s="279"/>
      <c r="M158" s="279"/>
      <c r="N158" s="279"/>
      <c r="O158" s="279"/>
      <c r="P158" s="279"/>
      <c r="Q158" s="279"/>
      <c r="R158" s="279"/>
      <c r="S158" s="279"/>
      <c r="T158" s="279"/>
      <c r="U158" s="279"/>
      <c r="V158" s="280"/>
      <c r="W158" s="280"/>
      <c r="X158" s="280"/>
      <c r="Y158" s="280"/>
      <c r="Z158" s="280"/>
      <c r="AA158" s="280"/>
      <c r="AB158" s="280"/>
      <c r="AC158" s="280"/>
      <c r="AD158" s="280"/>
      <c r="AE158" s="280"/>
      <c r="AF158" s="280"/>
      <c r="AG158" s="280"/>
      <c r="AH158" s="280"/>
      <c r="AI158" s="280"/>
      <c r="AJ158" s="280"/>
      <c r="AK158" s="281"/>
    </row>
    <row r="159" spans="1:38" ht="27" customHeight="1" x14ac:dyDescent="0.15">
      <c r="A159" s="266" t="s">
        <v>1582</v>
      </c>
      <c r="B159" s="267"/>
      <c r="C159" s="267"/>
      <c r="D159" s="267"/>
      <c r="E159" s="268"/>
      <c r="F159" s="282"/>
      <c r="G159" s="282"/>
      <c r="H159" s="282"/>
      <c r="I159" s="282"/>
      <c r="J159" s="282"/>
      <c r="K159" s="282"/>
      <c r="L159" s="282"/>
      <c r="M159" s="282"/>
      <c r="N159" s="282"/>
      <c r="O159" s="282"/>
      <c r="P159" s="282"/>
      <c r="Q159" s="282"/>
      <c r="R159" s="282"/>
      <c r="S159" s="282"/>
      <c r="T159" s="282"/>
      <c r="U159" s="282"/>
      <c r="V159" s="283" t="s">
        <v>1583</v>
      </c>
      <c r="W159" s="267"/>
      <c r="X159" s="267"/>
      <c r="Y159" s="267"/>
      <c r="Z159" s="268"/>
      <c r="AA159" s="272" t="str">
        <f>IF(F159="","",VLOOKUP(F159,リスト!$P:$Q,2,FALSE))</f>
        <v/>
      </c>
      <c r="AB159" s="272"/>
      <c r="AC159" s="272"/>
      <c r="AD159" s="272"/>
      <c r="AE159" s="272"/>
      <c r="AF159" s="272"/>
      <c r="AG159" s="272"/>
      <c r="AH159" s="272"/>
      <c r="AI159" s="272"/>
      <c r="AJ159" s="272"/>
      <c r="AK159" s="272"/>
    </row>
    <row r="160" spans="1:38" ht="27" customHeight="1" x14ac:dyDescent="0.15">
      <c r="A160" s="271" t="s">
        <v>1585</v>
      </c>
      <c r="B160" s="248"/>
      <c r="C160" s="248"/>
      <c r="D160" s="248"/>
      <c r="E160" s="249"/>
      <c r="F160" s="284"/>
      <c r="G160" s="284"/>
      <c r="H160" s="284"/>
      <c r="I160" s="284"/>
      <c r="J160" s="284"/>
      <c r="K160" s="284"/>
      <c r="L160" s="284"/>
      <c r="M160" s="284"/>
      <c r="N160" s="284"/>
      <c r="O160" s="284"/>
      <c r="P160" s="284"/>
      <c r="Q160" s="284"/>
      <c r="R160" s="284"/>
      <c r="S160" s="284"/>
      <c r="T160" s="284"/>
      <c r="U160" s="284"/>
      <c r="V160" s="248" t="s">
        <v>1586</v>
      </c>
      <c r="W160" s="248"/>
      <c r="X160" s="248"/>
      <c r="Y160" s="248"/>
      <c r="Z160" s="249"/>
      <c r="AA160" s="276"/>
      <c r="AB160" s="276"/>
      <c r="AC160" s="276"/>
      <c r="AD160" s="276"/>
      <c r="AE160" s="276"/>
      <c r="AF160" s="276"/>
      <c r="AG160" s="276"/>
      <c r="AH160" s="276"/>
      <c r="AI160" s="276"/>
      <c r="AJ160" s="276"/>
      <c r="AK160" s="276"/>
    </row>
    <row r="161" spans="1:37" ht="27" customHeight="1" x14ac:dyDescent="0.15">
      <c r="A161" s="247" t="s">
        <v>1639</v>
      </c>
      <c r="B161" s="248"/>
      <c r="C161" s="248"/>
      <c r="D161" s="248"/>
      <c r="E161" s="249"/>
      <c r="F161" s="282"/>
      <c r="G161" s="282"/>
      <c r="H161" s="282"/>
      <c r="I161" s="282"/>
      <c r="J161" s="282"/>
      <c r="K161" s="282"/>
      <c r="L161" s="282"/>
      <c r="M161" s="282"/>
      <c r="N161" s="282"/>
      <c r="O161" s="282"/>
      <c r="P161" s="282"/>
      <c r="Q161" s="282"/>
      <c r="R161" s="282"/>
      <c r="S161" s="282"/>
      <c r="T161" s="282"/>
      <c r="U161" s="282"/>
      <c r="V161" s="251" t="s">
        <v>1640</v>
      </c>
      <c r="W161" s="248"/>
      <c r="X161" s="248"/>
      <c r="Y161" s="248"/>
      <c r="Z161" s="249"/>
      <c r="AA161" s="282"/>
      <c r="AB161" s="282"/>
      <c r="AC161" s="282"/>
      <c r="AD161" s="282"/>
      <c r="AE161" s="282"/>
      <c r="AF161" s="282"/>
      <c r="AG161" s="282"/>
      <c r="AH161" s="282"/>
      <c r="AI161" s="282"/>
      <c r="AJ161" s="282"/>
      <c r="AK161" s="282"/>
    </row>
    <row r="162" spans="1:37" ht="27" customHeight="1" x14ac:dyDescent="0.15">
      <c r="A162" s="273" t="s">
        <v>1635</v>
      </c>
      <c r="B162" s="274"/>
      <c r="C162" s="274"/>
      <c r="D162" s="274"/>
      <c r="E162" s="275"/>
      <c r="F162" s="276"/>
      <c r="G162" s="276"/>
      <c r="H162" s="276"/>
      <c r="I162" s="276"/>
      <c r="J162" s="276"/>
      <c r="K162" s="276"/>
      <c r="L162" s="276"/>
      <c r="M162" s="276"/>
      <c r="N162" s="276"/>
      <c r="O162" s="276"/>
      <c r="P162" s="276"/>
      <c r="Q162" s="276"/>
      <c r="R162" s="276"/>
      <c r="S162" s="276"/>
      <c r="T162" s="276"/>
      <c r="U162" s="276"/>
      <c r="V162" s="277" t="s">
        <v>1636</v>
      </c>
      <c r="W162" s="274"/>
      <c r="X162" s="274"/>
      <c r="Y162" s="274"/>
      <c r="Z162" s="275"/>
      <c r="AA162" s="276"/>
      <c r="AB162" s="276"/>
      <c r="AC162" s="276"/>
      <c r="AD162" s="276"/>
      <c r="AE162" s="276"/>
      <c r="AF162" s="276"/>
      <c r="AG162" s="276"/>
      <c r="AH162" s="276"/>
      <c r="AI162" s="276"/>
      <c r="AJ162" s="276"/>
      <c r="AK162" s="276"/>
    </row>
    <row r="163" spans="1:37" ht="6" customHeight="1" x14ac:dyDescent="0.15"/>
    <row r="164" spans="1:37" ht="27" customHeight="1" x14ac:dyDescent="0.15">
      <c r="A164" s="271" t="s">
        <v>1637</v>
      </c>
      <c r="B164" s="248"/>
      <c r="C164" s="248"/>
      <c r="D164" s="248"/>
      <c r="E164" s="249"/>
      <c r="F164" s="272" t="str">
        <f>IF(F158="", "", MIN(AA159, AA160-F162-AA162))</f>
        <v/>
      </c>
      <c r="G164" s="272"/>
      <c r="H164" s="272"/>
      <c r="I164" s="272"/>
      <c r="J164" s="272"/>
      <c r="K164" s="272"/>
      <c r="L164" s="272"/>
      <c r="M164" s="272"/>
      <c r="N164" s="272"/>
      <c r="O164" s="272"/>
      <c r="P164" s="272"/>
      <c r="Q164" s="272"/>
      <c r="R164" s="272"/>
      <c r="S164" s="272"/>
      <c r="T164" s="272"/>
      <c r="U164" s="272"/>
      <c r="V164" s="248" t="s">
        <v>1638</v>
      </c>
      <c r="W164" s="248"/>
      <c r="X164" s="248"/>
      <c r="Y164" s="248"/>
      <c r="Z164" s="249"/>
      <c r="AA164" s="272" t="str">
        <f>IF(F158="","",IF(AND(F161="含まれる（無料の食事がついている場合を含む）",AA161="含まれる（無料の食事がついている場合を含む）",F162="",AA162=""),(2400/3),IF(OR(AND(F161="含まれる（無料の食事がついている場合を含む）",F162=""),AND(AA161="含まれる（無料の食事がついている場合を含む）",AA162="")),(2400*2/3),2400)))</f>
        <v/>
      </c>
      <c r="AB164" s="272"/>
      <c r="AC164" s="272"/>
      <c r="AD164" s="272"/>
      <c r="AE164" s="272"/>
      <c r="AF164" s="272"/>
      <c r="AG164" s="272"/>
      <c r="AH164" s="272"/>
      <c r="AI164" s="272"/>
      <c r="AJ164" s="272"/>
      <c r="AK164" s="272"/>
    </row>
    <row r="165" spans="1:37" ht="27" customHeight="1" x14ac:dyDescent="0.15">
      <c r="A165" s="269" t="str">
        <f>IF(AA160="","",IF(F164&gt;AA159,"※宿泊費基準額を超過するホテルへの宿泊は原則として認められません。宿泊費基準額以内で宿泊できるホテルが見つからなかった等やむを得ない事情がある場合は、総務ワークステーション旅費班に御相談下さい。",""))</f>
        <v/>
      </c>
      <c r="B165" s="270"/>
      <c r="C165" s="270"/>
      <c r="D165" s="270"/>
      <c r="E165" s="270"/>
      <c r="F165" s="270"/>
      <c r="G165" s="270"/>
      <c r="H165" s="270"/>
      <c r="I165" s="270"/>
      <c r="J165" s="270"/>
      <c r="K165" s="270"/>
      <c r="L165" s="270"/>
      <c r="M165" s="270"/>
      <c r="N165" s="270"/>
      <c r="O165" s="270"/>
      <c r="P165" s="270"/>
      <c r="Q165" s="270"/>
      <c r="R165" s="270"/>
      <c r="S165" s="270"/>
      <c r="T165" s="270"/>
      <c r="U165" s="270"/>
      <c r="V165" s="270"/>
      <c r="W165" s="270"/>
      <c r="X165" s="270"/>
      <c r="Y165" s="270"/>
      <c r="Z165" s="270"/>
      <c r="AA165" s="270"/>
      <c r="AB165" s="270"/>
      <c r="AC165" s="270"/>
      <c r="AD165" s="270"/>
      <c r="AE165" s="270"/>
      <c r="AF165" s="270"/>
      <c r="AG165" s="270"/>
      <c r="AH165" s="270"/>
      <c r="AI165" s="270"/>
      <c r="AJ165" s="270"/>
      <c r="AK165" s="270"/>
    </row>
    <row r="166" spans="1:37" ht="6" customHeight="1" x14ac:dyDescent="0.15">
      <c r="A166" s="100"/>
      <c r="B166" s="101"/>
      <c r="C166" s="101"/>
      <c r="D166" s="101"/>
      <c r="E166" s="101"/>
      <c r="F166" s="101"/>
      <c r="G166" s="101"/>
      <c r="H166" s="101"/>
      <c r="I166" s="101"/>
      <c r="J166" s="101"/>
      <c r="K166" s="101"/>
      <c r="L166" s="101"/>
      <c r="M166" s="101"/>
      <c r="N166" s="101"/>
      <c r="O166" s="101"/>
      <c r="P166" s="101"/>
      <c r="Q166" s="101"/>
      <c r="R166" s="101"/>
      <c r="S166" s="101"/>
      <c r="T166" s="101"/>
      <c r="U166" s="101"/>
      <c r="V166" s="101"/>
      <c r="W166" s="101"/>
      <c r="X166" s="101"/>
      <c r="Y166" s="101"/>
      <c r="Z166" s="101"/>
      <c r="AA166" s="101"/>
      <c r="AB166" s="101"/>
      <c r="AC166" s="101"/>
      <c r="AD166" s="101"/>
      <c r="AE166" s="101"/>
      <c r="AF166" s="101"/>
      <c r="AG166" s="101"/>
      <c r="AH166" s="101"/>
      <c r="AI166" s="101"/>
      <c r="AJ166" s="101"/>
      <c r="AK166" s="101"/>
    </row>
    <row r="167" spans="1:37" ht="27" customHeight="1" x14ac:dyDescent="0.15">
      <c r="A167" s="2" t="s">
        <v>1642</v>
      </c>
    </row>
    <row r="168" spans="1:37" ht="27" customHeight="1" x14ac:dyDescent="0.15">
      <c r="A168" s="271" t="s">
        <v>1584</v>
      </c>
      <c r="B168" s="248"/>
      <c r="C168" s="248"/>
      <c r="D168" s="248"/>
      <c r="E168" s="249"/>
      <c r="F168" s="278"/>
      <c r="G168" s="279"/>
      <c r="H168" s="279"/>
      <c r="I168" s="279"/>
      <c r="J168" s="279"/>
      <c r="K168" s="279"/>
      <c r="L168" s="279"/>
      <c r="M168" s="279"/>
      <c r="N168" s="279"/>
      <c r="O168" s="279"/>
      <c r="P168" s="279"/>
      <c r="Q168" s="279"/>
      <c r="R168" s="279"/>
      <c r="S168" s="279"/>
      <c r="T168" s="279"/>
      <c r="U168" s="279"/>
      <c r="V168" s="280"/>
      <c r="W168" s="280"/>
      <c r="X168" s="280"/>
      <c r="Y168" s="280"/>
      <c r="Z168" s="280"/>
      <c r="AA168" s="280"/>
      <c r="AB168" s="280"/>
      <c r="AC168" s="280"/>
      <c r="AD168" s="280"/>
      <c r="AE168" s="280"/>
      <c r="AF168" s="280"/>
      <c r="AG168" s="280"/>
      <c r="AH168" s="280"/>
      <c r="AI168" s="280"/>
      <c r="AJ168" s="280"/>
      <c r="AK168" s="281"/>
    </row>
    <row r="169" spans="1:37" ht="27" customHeight="1" x14ac:dyDescent="0.15">
      <c r="A169" s="266" t="s">
        <v>1582</v>
      </c>
      <c r="B169" s="267"/>
      <c r="C169" s="267"/>
      <c r="D169" s="267"/>
      <c r="E169" s="268"/>
      <c r="F169" s="282"/>
      <c r="G169" s="282"/>
      <c r="H169" s="282"/>
      <c r="I169" s="282"/>
      <c r="J169" s="282"/>
      <c r="K169" s="282"/>
      <c r="L169" s="282"/>
      <c r="M169" s="282"/>
      <c r="N169" s="282"/>
      <c r="O169" s="282"/>
      <c r="P169" s="282"/>
      <c r="Q169" s="282"/>
      <c r="R169" s="282"/>
      <c r="S169" s="282"/>
      <c r="T169" s="282"/>
      <c r="U169" s="282"/>
      <c r="V169" s="283" t="s">
        <v>1583</v>
      </c>
      <c r="W169" s="267"/>
      <c r="X169" s="267"/>
      <c r="Y169" s="267"/>
      <c r="Z169" s="268"/>
      <c r="AA169" s="272" t="str">
        <f>IF(F169="","",VLOOKUP(F169,リスト!$P:$Q,2,FALSE))</f>
        <v/>
      </c>
      <c r="AB169" s="272"/>
      <c r="AC169" s="272"/>
      <c r="AD169" s="272"/>
      <c r="AE169" s="272"/>
      <c r="AF169" s="272"/>
      <c r="AG169" s="272"/>
      <c r="AH169" s="272"/>
      <c r="AI169" s="272"/>
      <c r="AJ169" s="272"/>
      <c r="AK169" s="272"/>
    </row>
    <row r="170" spans="1:37" ht="27" customHeight="1" x14ac:dyDescent="0.15">
      <c r="A170" s="271" t="s">
        <v>1585</v>
      </c>
      <c r="B170" s="248"/>
      <c r="C170" s="248"/>
      <c r="D170" s="248"/>
      <c r="E170" s="249"/>
      <c r="F170" s="284"/>
      <c r="G170" s="284"/>
      <c r="H170" s="284"/>
      <c r="I170" s="284"/>
      <c r="J170" s="284"/>
      <c r="K170" s="284"/>
      <c r="L170" s="284"/>
      <c r="M170" s="284"/>
      <c r="N170" s="284"/>
      <c r="O170" s="284"/>
      <c r="P170" s="284"/>
      <c r="Q170" s="284"/>
      <c r="R170" s="284"/>
      <c r="S170" s="284"/>
      <c r="T170" s="284"/>
      <c r="U170" s="284"/>
      <c r="V170" s="248" t="s">
        <v>1586</v>
      </c>
      <c r="W170" s="248"/>
      <c r="X170" s="248"/>
      <c r="Y170" s="248"/>
      <c r="Z170" s="249"/>
      <c r="AA170" s="276"/>
      <c r="AB170" s="276"/>
      <c r="AC170" s="276"/>
      <c r="AD170" s="276"/>
      <c r="AE170" s="276"/>
      <c r="AF170" s="276"/>
      <c r="AG170" s="276"/>
      <c r="AH170" s="276"/>
      <c r="AI170" s="276"/>
      <c r="AJ170" s="276"/>
      <c r="AK170" s="276"/>
    </row>
    <row r="171" spans="1:37" ht="27" customHeight="1" x14ac:dyDescent="0.15">
      <c r="A171" s="247" t="s">
        <v>1639</v>
      </c>
      <c r="B171" s="248"/>
      <c r="C171" s="248"/>
      <c r="D171" s="248"/>
      <c r="E171" s="249"/>
      <c r="F171" s="282"/>
      <c r="G171" s="282"/>
      <c r="H171" s="282"/>
      <c r="I171" s="282"/>
      <c r="J171" s="282"/>
      <c r="K171" s="282"/>
      <c r="L171" s="282"/>
      <c r="M171" s="282"/>
      <c r="N171" s="282"/>
      <c r="O171" s="282"/>
      <c r="P171" s="282"/>
      <c r="Q171" s="282"/>
      <c r="R171" s="282"/>
      <c r="S171" s="282"/>
      <c r="T171" s="282"/>
      <c r="U171" s="282"/>
      <c r="V171" s="251" t="s">
        <v>1640</v>
      </c>
      <c r="W171" s="248"/>
      <c r="X171" s="248"/>
      <c r="Y171" s="248"/>
      <c r="Z171" s="249"/>
      <c r="AA171" s="282"/>
      <c r="AB171" s="282"/>
      <c r="AC171" s="282"/>
      <c r="AD171" s="282"/>
      <c r="AE171" s="282"/>
      <c r="AF171" s="282"/>
      <c r="AG171" s="282"/>
      <c r="AH171" s="282"/>
      <c r="AI171" s="282"/>
      <c r="AJ171" s="282"/>
      <c r="AK171" s="282"/>
    </row>
    <row r="172" spans="1:37" ht="27" customHeight="1" x14ac:dyDescent="0.15">
      <c r="A172" s="273" t="s">
        <v>1635</v>
      </c>
      <c r="B172" s="274"/>
      <c r="C172" s="274"/>
      <c r="D172" s="274"/>
      <c r="E172" s="275"/>
      <c r="F172" s="276"/>
      <c r="G172" s="276"/>
      <c r="H172" s="276"/>
      <c r="I172" s="276"/>
      <c r="J172" s="276"/>
      <c r="K172" s="276"/>
      <c r="L172" s="276"/>
      <c r="M172" s="276"/>
      <c r="N172" s="276"/>
      <c r="O172" s="276"/>
      <c r="P172" s="276"/>
      <c r="Q172" s="276"/>
      <c r="R172" s="276"/>
      <c r="S172" s="276"/>
      <c r="T172" s="276"/>
      <c r="U172" s="276"/>
      <c r="V172" s="277" t="s">
        <v>1636</v>
      </c>
      <c r="W172" s="274"/>
      <c r="X172" s="274"/>
      <c r="Y172" s="274"/>
      <c r="Z172" s="275"/>
      <c r="AA172" s="276"/>
      <c r="AB172" s="276"/>
      <c r="AC172" s="276"/>
      <c r="AD172" s="276"/>
      <c r="AE172" s="276"/>
      <c r="AF172" s="276"/>
      <c r="AG172" s="276"/>
      <c r="AH172" s="276"/>
      <c r="AI172" s="276"/>
      <c r="AJ172" s="276"/>
      <c r="AK172" s="276"/>
    </row>
    <row r="173" spans="1:37" ht="6" customHeight="1" x14ac:dyDescent="0.15"/>
    <row r="174" spans="1:37" ht="27" customHeight="1" x14ac:dyDescent="0.15">
      <c r="A174" s="271" t="s">
        <v>1637</v>
      </c>
      <c r="B174" s="248"/>
      <c r="C174" s="248"/>
      <c r="D174" s="248"/>
      <c r="E174" s="249"/>
      <c r="F174" s="272" t="str">
        <f>IF(F168="", "", MIN(AA169, AA170-F172-AA172))</f>
        <v/>
      </c>
      <c r="G174" s="272"/>
      <c r="H174" s="272"/>
      <c r="I174" s="272"/>
      <c r="J174" s="272"/>
      <c r="K174" s="272"/>
      <c r="L174" s="272"/>
      <c r="M174" s="272"/>
      <c r="N174" s="272"/>
      <c r="O174" s="272"/>
      <c r="P174" s="272"/>
      <c r="Q174" s="272"/>
      <c r="R174" s="272"/>
      <c r="S174" s="272"/>
      <c r="T174" s="272"/>
      <c r="U174" s="272"/>
      <c r="V174" s="248" t="s">
        <v>1638</v>
      </c>
      <c r="W174" s="248"/>
      <c r="X174" s="248"/>
      <c r="Y174" s="248"/>
      <c r="Z174" s="249"/>
      <c r="AA174" s="272" t="str">
        <f>IF(F168="","",IF(AND(F171="含まれる（無料の食事がついている場合を含む）",AA171="含まれる（無料の食事がついている場合を含む）",F172="",AA172=""),(2400/3),IF(OR(AND(F171="含まれる（無料の食事がついている場合を含む）",F172=""),AND(AA171="含まれる（無料の食事がついている場合を含む）",AA172="")),(2400*2/3),2400)))</f>
        <v/>
      </c>
      <c r="AB174" s="272"/>
      <c r="AC174" s="272"/>
      <c r="AD174" s="272"/>
      <c r="AE174" s="272"/>
      <c r="AF174" s="272"/>
      <c r="AG174" s="272"/>
      <c r="AH174" s="272"/>
      <c r="AI174" s="272"/>
      <c r="AJ174" s="272"/>
      <c r="AK174" s="272"/>
    </row>
    <row r="175" spans="1:37" ht="27" customHeight="1" x14ac:dyDescent="0.15">
      <c r="A175" s="269" t="str">
        <f>IF(AA170="","",IF(F174&gt;AA169,"※宿泊費基準額を超過するホテルへの宿泊は原則として認められません。宿泊費基準額以内で宿泊できるホテルが見つからなかった等やむを得ない事情がある場合は、総務ワークステーション旅費班に御相談下さい。",""))</f>
        <v/>
      </c>
      <c r="B175" s="270"/>
      <c r="C175" s="270"/>
      <c r="D175" s="270"/>
      <c r="E175" s="270"/>
      <c r="F175" s="270"/>
      <c r="G175" s="270"/>
      <c r="H175" s="270"/>
      <c r="I175" s="270"/>
      <c r="J175" s="270"/>
      <c r="K175" s="270"/>
      <c r="L175" s="270"/>
      <c r="M175" s="270"/>
      <c r="N175" s="270"/>
      <c r="O175" s="270"/>
      <c r="P175" s="270"/>
      <c r="Q175" s="270"/>
      <c r="R175" s="270"/>
      <c r="S175" s="270"/>
      <c r="T175" s="270"/>
      <c r="U175" s="270"/>
      <c r="V175" s="270"/>
      <c r="W175" s="270"/>
      <c r="X175" s="270"/>
      <c r="Y175" s="270"/>
      <c r="Z175" s="270"/>
      <c r="AA175" s="270"/>
      <c r="AB175" s="270"/>
      <c r="AC175" s="270"/>
      <c r="AD175" s="270"/>
      <c r="AE175" s="270"/>
      <c r="AF175" s="270"/>
      <c r="AG175" s="270"/>
      <c r="AH175" s="270"/>
      <c r="AI175" s="270"/>
      <c r="AJ175" s="270"/>
      <c r="AK175" s="270"/>
    </row>
    <row r="176" spans="1:37" ht="6" customHeight="1" x14ac:dyDescent="0.15">
      <c r="A176" s="100"/>
      <c r="B176" s="101"/>
      <c r="C176" s="101"/>
      <c r="D176" s="101"/>
      <c r="E176" s="101"/>
      <c r="F176" s="101"/>
      <c r="G176" s="101"/>
      <c r="H176" s="101"/>
      <c r="I176" s="101"/>
      <c r="J176" s="101"/>
      <c r="K176" s="101"/>
      <c r="L176" s="101"/>
      <c r="M176" s="101"/>
      <c r="N176" s="101"/>
      <c r="O176" s="101"/>
      <c r="P176" s="101"/>
      <c r="Q176" s="101"/>
      <c r="R176" s="101"/>
      <c r="S176" s="101"/>
      <c r="T176" s="101"/>
      <c r="U176" s="101"/>
      <c r="V176" s="101"/>
      <c r="W176" s="101"/>
      <c r="X176" s="101"/>
      <c r="Y176" s="101"/>
      <c r="Z176" s="101"/>
      <c r="AA176" s="101"/>
      <c r="AB176" s="101"/>
      <c r="AC176" s="101"/>
      <c r="AD176" s="101"/>
      <c r="AE176" s="101"/>
      <c r="AF176" s="101"/>
      <c r="AG176" s="101"/>
      <c r="AH176" s="101"/>
      <c r="AI176" s="101"/>
      <c r="AJ176" s="101"/>
      <c r="AK176" s="101"/>
    </row>
    <row r="177" spans="1:37" ht="27" customHeight="1" x14ac:dyDescent="0.15">
      <c r="A177" s="2" t="s">
        <v>1643</v>
      </c>
    </row>
    <row r="178" spans="1:37" ht="27" customHeight="1" x14ac:dyDescent="0.15">
      <c r="A178" s="271" t="s">
        <v>1584</v>
      </c>
      <c r="B178" s="248"/>
      <c r="C178" s="248"/>
      <c r="D178" s="248"/>
      <c r="E178" s="249"/>
      <c r="F178" s="278"/>
      <c r="G178" s="279"/>
      <c r="H178" s="279"/>
      <c r="I178" s="279"/>
      <c r="J178" s="279"/>
      <c r="K178" s="279"/>
      <c r="L178" s="279"/>
      <c r="M178" s="279"/>
      <c r="N178" s="279"/>
      <c r="O178" s="279"/>
      <c r="P178" s="279"/>
      <c r="Q178" s="279"/>
      <c r="R178" s="279"/>
      <c r="S178" s="279"/>
      <c r="T178" s="279"/>
      <c r="U178" s="279"/>
      <c r="V178" s="280"/>
      <c r="W178" s="280"/>
      <c r="X178" s="280"/>
      <c r="Y178" s="280"/>
      <c r="Z178" s="280"/>
      <c r="AA178" s="280"/>
      <c r="AB178" s="280"/>
      <c r="AC178" s="280"/>
      <c r="AD178" s="280"/>
      <c r="AE178" s="280"/>
      <c r="AF178" s="280"/>
      <c r="AG178" s="280"/>
      <c r="AH178" s="280"/>
      <c r="AI178" s="280"/>
      <c r="AJ178" s="280"/>
      <c r="AK178" s="281"/>
    </row>
    <row r="179" spans="1:37" ht="27" customHeight="1" x14ac:dyDescent="0.15">
      <c r="A179" s="266" t="s">
        <v>1582</v>
      </c>
      <c r="B179" s="267"/>
      <c r="C179" s="267"/>
      <c r="D179" s="267"/>
      <c r="E179" s="268"/>
      <c r="F179" s="282"/>
      <c r="G179" s="282"/>
      <c r="H179" s="282"/>
      <c r="I179" s="282"/>
      <c r="J179" s="282"/>
      <c r="K179" s="282"/>
      <c r="L179" s="282"/>
      <c r="M179" s="282"/>
      <c r="N179" s="282"/>
      <c r="O179" s="282"/>
      <c r="P179" s="282"/>
      <c r="Q179" s="282"/>
      <c r="R179" s="282"/>
      <c r="S179" s="282"/>
      <c r="T179" s="282"/>
      <c r="U179" s="282"/>
      <c r="V179" s="283" t="s">
        <v>1583</v>
      </c>
      <c r="W179" s="267"/>
      <c r="X179" s="267"/>
      <c r="Y179" s="267"/>
      <c r="Z179" s="268"/>
      <c r="AA179" s="272" t="str">
        <f>IF(F179="","",VLOOKUP(F179,リスト!$P:$Q,2,FALSE))</f>
        <v/>
      </c>
      <c r="AB179" s="272"/>
      <c r="AC179" s="272"/>
      <c r="AD179" s="272"/>
      <c r="AE179" s="272"/>
      <c r="AF179" s="272"/>
      <c r="AG179" s="272"/>
      <c r="AH179" s="272"/>
      <c r="AI179" s="272"/>
      <c r="AJ179" s="272"/>
      <c r="AK179" s="272"/>
    </row>
    <row r="180" spans="1:37" ht="27" customHeight="1" x14ac:dyDescent="0.15">
      <c r="A180" s="271" t="s">
        <v>1585</v>
      </c>
      <c r="B180" s="248"/>
      <c r="C180" s="248"/>
      <c r="D180" s="248"/>
      <c r="E180" s="249"/>
      <c r="F180" s="284"/>
      <c r="G180" s="284"/>
      <c r="H180" s="284"/>
      <c r="I180" s="284"/>
      <c r="J180" s="284"/>
      <c r="K180" s="284"/>
      <c r="L180" s="284"/>
      <c r="M180" s="284"/>
      <c r="N180" s="284"/>
      <c r="O180" s="284"/>
      <c r="P180" s="284"/>
      <c r="Q180" s="284"/>
      <c r="R180" s="284"/>
      <c r="S180" s="284"/>
      <c r="T180" s="284"/>
      <c r="U180" s="284"/>
      <c r="V180" s="248" t="s">
        <v>1586</v>
      </c>
      <c r="W180" s="248"/>
      <c r="X180" s="248"/>
      <c r="Y180" s="248"/>
      <c r="Z180" s="249"/>
      <c r="AA180" s="276"/>
      <c r="AB180" s="276"/>
      <c r="AC180" s="276"/>
      <c r="AD180" s="276"/>
      <c r="AE180" s="276"/>
      <c r="AF180" s="276"/>
      <c r="AG180" s="276"/>
      <c r="AH180" s="276"/>
      <c r="AI180" s="276"/>
      <c r="AJ180" s="276"/>
      <c r="AK180" s="276"/>
    </row>
    <row r="181" spans="1:37" ht="27" customHeight="1" x14ac:dyDescent="0.15">
      <c r="A181" s="247" t="s">
        <v>1639</v>
      </c>
      <c r="B181" s="248"/>
      <c r="C181" s="248"/>
      <c r="D181" s="248"/>
      <c r="E181" s="249"/>
      <c r="F181" s="282"/>
      <c r="G181" s="282"/>
      <c r="H181" s="282"/>
      <c r="I181" s="282"/>
      <c r="J181" s="282"/>
      <c r="K181" s="282"/>
      <c r="L181" s="282"/>
      <c r="M181" s="282"/>
      <c r="N181" s="282"/>
      <c r="O181" s="282"/>
      <c r="P181" s="282"/>
      <c r="Q181" s="282"/>
      <c r="R181" s="282"/>
      <c r="S181" s="282"/>
      <c r="T181" s="282"/>
      <c r="U181" s="282"/>
      <c r="V181" s="251" t="s">
        <v>1640</v>
      </c>
      <c r="W181" s="248"/>
      <c r="X181" s="248"/>
      <c r="Y181" s="248"/>
      <c r="Z181" s="249"/>
      <c r="AA181" s="282"/>
      <c r="AB181" s="282"/>
      <c r="AC181" s="282"/>
      <c r="AD181" s="282"/>
      <c r="AE181" s="282"/>
      <c r="AF181" s="282"/>
      <c r="AG181" s="282"/>
      <c r="AH181" s="282"/>
      <c r="AI181" s="282"/>
      <c r="AJ181" s="282"/>
      <c r="AK181" s="282"/>
    </row>
    <row r="182" spans="1:37" ht="27" customHeight="1" x14ac:dyDescent="0.15">
      <c r="A182" s="273" t="s">
        <v>1635</v>
      </c>
      <c r="B182" s="274"/>
      <c r="C182" s="274"/>
      <c r="D182" s="274"/>
      <c r="E182" s="275"/>
      <c r="F182" s="276"/>
      <c r="G182" s="276"/>
      <c r="H182" s="276"/>
      <c r="I182" s="276"/>
      <c r="J182" s="276"/>
      <c r="K182" s="276"/>
      <c r="L182" s="276"/>
      <c r="M182" s="276"/>
      <c r="N182" s="276"/>
      <c r="O182" s="276"/>
      <c r="P182" s="276"/>
      <c r="Q182" s="276"/>
      <c r="R182" s="276"/>
      <c r="S182" s="276"/>
      <c r="T182" s="276"/>
      <c r="U182" s="276"/>
      <c r="V182" s="277" t="s">
        <v>1636</v>
      </c>
      <c r="W182" s="274"/>
      <c r="X182" s="274"/>
      <c r="Y182" s="274"/>
      <c r="Z182" s="275"/>
      <c r="AA182" s="276"/>
      <c r="AB182" s="276"/>
      <c r="AC182" s="276"/>
      <c r="AD182" s="276"/>
      <c r="AE182" s="276"/>
      <c r="AF182" s="276"/>
      <c r="AG182" s="276"/>
      <c r="AH182" s="276"/>
      <c r="AI182" s="276"/>
      <c r="AJ182" s="276"/>
      <c r="AK182" s="276"/>
    </row>
    <row r="183" spans="1:37" ht="6" customHeight="1" x14ac:dyDescent="0.15"/>
    <row r="184" spans="1:37" ht="27" customHeight="1" x14ac:dyDescent="0.15">
      <c r="A184" s="271" t="s">
        <v>1637</v>
      </c>
      <c r="B184" s="248"/>
      <c r="C184" s="248"/>
      <c r="D184" s="248"/>
      <c r="E184" s="249"/>
      <c r="F184" s="272" t="str">
        <f>IF(F178="", "", MIN(AA179, AA180-F182-AA182))</f>
        <v/>
      </c>
      <c r="G184" s="272"/>
      <c r="H184" s="272"/>
      <c r="I184" s="272"/>
      <c r="J184" s="272"/>
      <c r="K184" s="272"/>
      <c r="L184" s="272"/>
      <c r="M184" s="272"/>
      <c r="N184" s="272"/>
      <c r="O184" s="272"/>
      <c r="P184" s="272"/>
      <c r="Q184" s="272"/>
      <c r="R184" s="272"/>
      <c r="S184" s="272"/>
      <c r="T184" s="272"/>
      <c r="U184" s="272"/>
      <c r="V184" s="248" t="s">
        <v>1638</v>
      </c>
      <c r="W184" s="248"/>
      <c r="X184" s="248"/>
      <c r="Y184" s="248"/>
      <c r="Z184" s="249"/>
      <c r="AA184" s="272" t="str">
        <f>IF(F178="","",IF(AND(F181="含まれる（無料の食事がついている場合を含む）",AA181="含まれる（無料の食事がついている場合を含む）",F182="",AA182=""),(2400/3),IF(OR(AND(F181="含まれる（無料の食事がついている場合を含む）",F182=""),AND(AA181="含まれる（無料の食事がついている場合を含む）",AA182="")),(2400*2/3),2400)))</f>
        <v/>
      </c>
      <c r="AB184" s="272"/>
      <c r="AC184" s="272"/>
      <c r="AD184" s="272"/>
      <c r="AE184" s="272"/>
      <c r="AF184" s="272"/>
      <c r="AG184" s="272"/>
      <c r="AH184" s="272"/>
      <c r="AI184" s="272"/>
      <c r="AJ184" s="272"/>
      <c r="AK184" s="272"/>
    </row>
    <row r="185" spans="1:37" ht="27" customHeight="1" x14ac:dyDescent="0.15">
      <c r="A185" s="269" t="str">
        <f>IF(AA180="","",IF(F184&gt;AA179,"※宿泊費基準額を超過するホテルへの宿泊は原則として認められません。宿泊費基準額以内で宿泊できるホテルが見つからなかった等やむを得ない事情がある場合は、総務ワークステーション旅費班に御相談下さい。",""))</f>
        <v/>
      </c>
      <c r="B185" s="270"/>
      <c r="C185" s="270"/>
      <c r="D185" s="270"/>
      <c r="E185" s="270"/>
      <c r="F185" s="270"/>
      <c r="G185" s="270"/>
      <c r="H185" s="270"/>
      <c r="I185" s="270"/>
      <c r="J185" s="270"/>
      <c r="K185" s="270"/>
      <c r="L185" s="270"/>
      <c r="M185" s="270"/>
      <c r="N185" s="270"/>
      <c r="O185" s="270"/>
      <c r="P185" s="270"/>
      <c r="Q185" s="270"/>
      <c r="R185" s="270"/>
      <c r="S185" s="270"/>
      <c r="T185" s="270"/>
      <c r="U185" s="270"/>
      <c r="V185" s="270"/>
      <c r="W185" s="270"/>
      <c r="X185" s="270"/>
      <c r="Y185" s="270"/>
      <c r="Z185" s="270"/>
      <c r="AA185" s="270"/>
      <c r="AB185" s="270"/>
      <c r="AC185" s="270"/>
      <c r="AD185" s="270"/>
      <c r="AE185" s="270"/>
      <c r="AF185" s="270"/>
      <c r="AG185" s="270"/>
      <c r="AH185" s="270"/>
      <c r="AI185" s="270"/>
      <c r="AJ185" s="270"/>
      <c r="AK185" s="270"/>
    </row>
    <row r="186" spans="1:37" ht="13.15" customHeight="1" x14ac:dyDescent="0.15">
      <c r="A186" s="100"/>
      <c r="B186" s="101"/>
      <c r="C186" s="101"/>
      <c r="D186" s="101"/>
      <c r="E186" s="101"/>
      <c r="F186" s="101"/>
      <c r="G186" s="101"/>
      <c r="H186" s="101"/>
      <c r="I186" s="101"/>
      <c r="J186" s="101"/>
      <c r="K186" s="101"/>
      <c r="L186" s="101"/>
      <c r="M186" s="101"/>
      <c r="N186" s="101"/>
      <c r="O186" s="101"/>
      <c r="P186" s="101"/>
      <c r="Q186" s="101"/>
      <c r="R186" s="101"/>
      <c r="S186" s="101"/>
      <c r="T186" s="101"/>
      <c r="U186" s="101"/>
      <c r="V186" s="101"/>
      <c r="W186" s="101"/>
      <c r="X186" s="101"/>
      <c r="Y186" s="101"/>
      <c r="Z186" s="101"/>
      <c r="AA186" s="101"/>
      <c r="AB186" s="101"/>
      <c r="AC186" s="101"/>
      <c r="AD186" s="101"/>
      <c r="AE186" s="101"/>
      <c r="AF186" s="101"/>
      <c r="AG186" s="101"/>
      <c r="AH186" s="101"/>
      <c r="AI186" s="101"/>
      <c r="AJ186" s="101"/>
      <c r="AK186" s="101"/>
    </row>
    <row r="187" spans="1:37" ht="5.45" customHeight="1" x14ac:dyDescent="0.15">
      <c r="A187" s="100"/>
      <c r="B187" s="101"/>
      <c r="C187" s="101"/>
      <c r="D187" s="101"/>
      <c r="E187" s="101"/>
      <c r="F187" s="101"/>
      <c r="G187" s="101"/>
      <c r="H187" s="101"/>
      <c r="I187" s="101"/>
      <c r="J187" s="101"/>
      <c r="K187" s="101"/>
      <c r="L187" s="101"/>
      <c r="M187" s="101"/>
      <c r="N187" s="101"/>
      <c r="O187" s="101"/>
      <c r="P187" s="101"/>
      <c r="Q187" s="101"/>
      <c r="R187" s="101"/>
      <c r="S187" s="101"/>
      <c r="T187" s="101"/>
      <c r="U187" s="101"/>
      <c r="V187" s="101"/>
      <c r="W187" s="101"/>
      <c r="X187" s="101"/>
      <c r="Y187" s="101"/>
      <c r="Z187" s="101"/>
      <c r="AA187" s="101"/>
      <c r="AB187" s="101"/>
      <c r="AC187" s="101"/>
      <c r="AD187" s="101"/>
      <c r="AE187" s="101"/>
      <c r="AF187" s="101"/>
      <c r="AG187" s="101"/>
      <c r="AH187" s="101"/>
      <c r="AI187" s="101"/>
      <c r="AJ187" s="101"/>
      <c r="AK187" s="101"/>
    </row>
    <row r="188" spans="1:37" ht="24" customHeight="1" thickBot="1" x14ac:dyDescent="0.2">
      <c r="S188" s="95"/>
      <c r="T188" s="95"/>
      <c r="U188" s="95"/>
      <c r="V188" s="95"/>
      <c r="W188" s="95"/>
      <c r="X188" s="95"/>
      <c r="Y188" s="96" t="s">
        <v>1653</v>
      </c>
      <c r="Z188" s="3"/>
      <c r="AA188" s="96"/>
      <c r="AB188" s="97"/>
      <c r="AC188" s="3"/>
      <c r="AD188" s="295" t="str">
        <f>IF(SUM(F164,F174,F184)&gt;0,SUM(F164,F174,F184),"")</f>
        <v/>
      </c>
      <c r="AE188" s="296"/>
      <c r="AF188" s="296"/>
      <c r="AG188" s="296"/>
      <c r="AH188" s="296"/>
      <c r="AI188" s="296"/>
      <c r="AJ188" s="108"/>
      <c r="AK188" s="108"/>
    </row>
    <row r="189" spans="1:37" ht="24" customHeight="1" thickTop="1" thickBot="1" x14ac:dyDescent="0.2">
      <c r="S189" s="95"/>
      <c r="T189" s="95"/>
      <c r="U189" s="95"/>
      <c r="V189" s="95"/>
      <c r="W189" s="95"/>
      <c r="X189" s="95"/>
      <c r="Y189" s="105" t="s">
        <v>1652</v>
      </c>
      <c r="Z189" s="3"/>
      <c r="AA189" s="96"/>
      <c r="AB189" s="97"/>
      <c r="AC189" s="3"/>
      <c r="AD189" s="297" t="str">
        <f>IF(O153&gt;0,O153,"")</f>
        <v/>
      </c>
      <c r="AE189" s="298"/>
      <c r="AF189" s="298"/>
      <c r="AG189" s="298"/>
      <c r="AH189" s="298"/>
      <c r="AI189" s="298"/>
      <c r="AJ189" s="108"/>
      <c r="AK189" s="108"/>
    </row>
    <row r="190" spans="1:37" ht="24" customHeight="1" thickTop="1" thickBot="1" x14ac:dyDescent="0.2">
      <c r="S190" s="95"/>
      <c r="T190" s="95"/>
      <c r="U190" s="95"/>
      <c r="V190" s="95"/>
      <c r="W190" s="95"/>
      <c r="X190" s="95"/>
      <c r="Y190" s="106" t="s">
        <v>1654</v>
      </c>
      <c r="Z190" s="3"/>
      <c r="AA190" s="96"/>
      <c r="AB190" s="97"/>
      <c r="AC190" s="3"/>
      <c r="AD190" s="299" t="str">
        <f>IF(SUM(AA164,AA174,AA184)&gt;0,SUM(AA164,AA174,AA184),"")</f>
        <v/>
      </c>
      <c r="AE190" s="300"/>
      <c r="AF190" s="300"/>
      <c r="AG190" s="300"/>
      <c r="AH190" s="300"/>
      <c r="AI190" s="300"/>
      <c r="AJ190" s="108"/>
      <c r="AK190" s="108"/>
    </row>
    <row r="191" spans="1:37" ht="24" customHeight="1" thickTop="1" thickBot="1" x14ac:dyDescent="0.2">
      <c r="S191" s="95"/>
      <c r="T191" s="95"/>
      <c r="U191" s="95"/>
      <c r="V191" s="95"/>
      <c r="W191" s="95"/>
      <c r="X191" s="95"/>
      <c r="Y191" s="106" t="s">
        <v>1655</v>
      </c>
      <c r="Z191" s="3"/>
      <c r="AA191" s="96"/>
      <c r="AB191" s="97"/>
      <c r="AC191" s="3"/>
      <c r="AD191" s="297" t="str">
        <f>IF(SUM(AD188:AI190)&gt;0,SUM(AD188:AI190),"")</f>
        <v/>
      </c>
      <c r="AE191" s="298"/>
      <c r="AF191" s="298"/>
      <c r="AG191" s="298"/>
      <c r="AH191" s="298"/>
      <c r="AI191" s="298"/>
      <c r="AJ191" s="108"/>
      <c r="AK191" s="108"/>
    </row>
    <row r="192" spans="1:37" ht="6" customHeight="1" thickTop="1" x14ac:dyDescent="0.15">
      <c r="Y192" s="102"/>
    </row>
    <row r="193" spans="1:38" ht="25.9" customHeight="1" x14ac:dyDescent="0.15">
      <c r="A193" s="255" t="s">
        <v>1656</v>
      </c>
      <c r="B193" s="256"/>
      <c r="C193" s="256"/>
      <c r="D193" s="256"/>
      <c r="E193" s="256"/>
      <c r="F193" s="256"/>
      <c r="G193" s="256"/>
      <c r="H193" s="256"/>
      <c r="I193" s="256"/>
      <c r="J193" s="256"/>
      <c r="K193" s="256"/>
      <c r="L193" s="256"/>
      <c r="M193" s="256"/>
      <c r="N193" s="256"/>
      <c r="O193" s="256"/>
      <c r="P193" s="256"/>
      <c r="Q193" s="256"/>
      <c r="R193" s="256"/>
      <c r="S193" s="256"/>
      <c r="T193" s="256"/>
      <c r="U193" s="256"/>
      <c r="V193" s="256"/>
      <c r="W193" s="256"/>
      <c r="X193" s="256"/>
      <c r="Y193" s="256"/>
      <c r="Z193" s="256"/>
      <c r="AA193" s="256"/>
      <c r="AB193" s="256"/>
      <c r="AC193" s="256"/>
      <c r="AD193" s="256"/>
      <c r="AE193" s="256"/>
      <c r="AF193" s="256"/>
      <c r="AG193" s="256"/>
      <c r="AH193" s="256"/>
      <c r="AI193" s="256"/>
      <c r="AJ193" s="256"/>
      <c r="AK193" s="256"/>
      <c r="AL193" s="109" t="s">
        <v>1664</v>
      </c>
    </row>
    <row r="194" spans="1:38" ht="7.9" customHeight="1" x14ac:dyDescent="0.15">
      <c r="A194" s="24"/>
      <c r="B194" s="25"/>
      <c r="C194" s="25"/>
      <c r="D194" s="25"/>
      <c r="E194" s="25"/>
      <c r="F194" s="25"/>
      <c r="G194" s="25"/>
      <c r="H194" s="25"/>
      <c r="I194" s="25"/>
      <c r="J194" s="25"/>
      <c r="K194" s="25"/>
      <c r="L194" s="25"/>
      <c r="M194" s="25"/>
      <c r="N194" s="25"/>
      <c r="O194" s="25"/>
      <c r="P194" s="25"/>
      <c r="Q194" s="25"/>
      <c r="R194" s="25"/>
      <c r="S194" s="25"/>
      <c r="T194" s="25"/>
      <c r="U194" s="25"/>
      <c r="V194" s="25"/>
      <c r="W194" s="25"/>
      <c r="X194" s="25"/>
      <c r="Y194" s="25"/>
      <c r="Z194" s="25"/>
      <c r="AA194" s="25"/>
      <c r="AB194" s="25"/>
      <c r="AC194" s="25"/>
      <c r="AD194" s="25"/>
      <c r="AE194" s="25"/>
      <c r="AF194" s="25"/>
      <c r="AG194" s="25"/>
      <c r="AH194" s="25"/>
      <c r="AI194" s="25"/>
      <c r="AJ194" s="25"/>
      <c r="AK194" s="25"/>
    </row>
    <row r="195" spans="1:38" ht="24" customHeight="1" x14ac:dyDescent="0.15">
      <c r="A195" s="260" t="s">
        <v>22</v>
      </c>
      <c r="B195" s="261"/>
      <c r="C195" s="261"/>
      <c r="D195" s="261"/>
      <c r="E195" s="254"/>
      <c r="F195" s="252" t="e">
        <f>VLOOKUP(入力シート!$C$5,リスト!$A:$B,2,FALSE)</f>
        <v>#N/A</v>
      </c>
      <c r="G195" s="253"/>
      <c r="H195" s="253"/>
      <c r="I195" s="253"/>
      <c r="J195" s="253"/>
      <c r="K195" s="253"/>
      <c r="L195" s="253"/>
      <c r="M195" s="253"/>
      <c r="N195" s="253"/>
      <c r="O195" s="253"/>
      <c r="P195" s="253"/>
      <c r="Q195" s="253"/>
      <c r="R195" s="253"/>
      <c r="S195" s="253"/>
      <c r="T195" s="253"/>
      <c r="U195" s="254"/>
      <c r="V195" s="257"/>
      <c r="W195" s="257"/>
      <c r="X195" s="257"/>
      <c r="Y195" s="257"/>
      <c r="Z195" s="257"/>
      <c r="AA195" s="257"/>
      <c r="AB195" s="257"/>
      <c r="AC195" s="257"/>
      <c r="AD195" s="257"/>
      <c r="AE195" s="257"/>
      <c r="AF195" s="257"/>
      <c r="AG195" s="257"/>
      <c r="AH195" s="257"/>
      <c r="AI195" s="257"/>
      <c r="AJ195" s="257"/>
      <c r="AK195" s="257"/>
    </row>
    <row r="196" spans="1:38" ht="24" customHeight="1" x14ac:dyDescent="0.15">
      <c r="A196" s="260" t="s">
        <v>26</v>
      </c>
      <c r="B196" s="253"/>
      <c r="C196" s="253"/>
      <c r="D196" s="253"/>
      <c r="E196" s="254"/>
      <c r="F196" s="262">
        <f>入力シート!$C$7</f>
        <v>0</v>
      </c>
      <c r="G196" s="262"/>
      <c r="H196" s="262"/>
      <c r="I196" s="263"/>
      <c r="J196" s="260" t="s">
        <v>1580</v>
      </c>
      <c r="K196" s="253"/>
      <c r="L196" s="253"/>
      <c r="M196" s="254"/>
      <c r="N196" s="262">
        <f>入力シート!$C$8</f>
        <v>0</v>
      </c>
      <c r="O196" s="262"/>
      <c r="P196" s="262"/>
      <c r="Q196" s="262"/>
      <c r="R196" s="262"/>
      <c r="S196" s="262"/>
      <c r="T196" s="262"/>
      <c r="U196" s="263"/>
      <c r="V196" s="251" t="s">
        <v>23</v>
      </c>
      <c r="W196" s="248"/>
      <c r="X196" s="248"/>
      <c r="Y196" s="248"/>
      <c r="Z196" s="249"/>
      <c r="AA196" s="252">
        <f>入力シート!$C$9</f>
        <v>0</v>
      </c>
      <c r="AB196" s="253"/>
      <c r="AC196" s="253"/>
      <c r="AD196" s="253"/>
      <c r="AE196" s="253"/>
      <c r="AF196" s="253"/>
      <c r="AG196" s="253"/>
      <c r="AH196" s="253"/>
      <c r="AI196" s="253"/>
      <c r="AJ196" s="253"/>
      <c r="AK196" s="254"/>
    </row>
    <row r="197" spans="1:38" ht="24" customHeight="1" x14ac:dyDescent="0.15">
      <c r="A197" s="260" t="s">
        <v>24</v>
      </c>
      <c r="B197" s="253"/>
      <c r="C197" s="253"/>
      <c r="D197" s="253"/>
      <c r="E197" s="254"/>
      <c r="F197" s="262" t="e">
        <f>$F$3</f>
        <v>#N/A</v>
      </c>
      <c r="G197" s="262"/>
      <c r="H197" s="262"/>
      <c r="I197" s="262"/>
      <c r="J197" s="262"/>
      <c r="K197" s="262"/>
      <c r="L197" s="262"/>
      <c r="M197" s="262"/>
      <c r="N197" s="262"/>
      <c r="O197" s="262"/>
      <c r="P197" s="262"/>
      <c r="Q197" s="262"/>
      <c r="R197" s="262"/>
      <c r="S197" s="262"/>
      <c r="T197" s="262"/>
      <c r="U197" s="263"/>
      <c r="V197" s="251" t="s">
        <v>25</v>
      </c>
      <c r="W197" s="248"/>
      <c r="X197" s="248"/>
      <c r="Y197" s="248"/>
      <c r="Z197" s="249"/>
      <c r="AA197" s="287" t="e">
        <f>VLOOKUP(入力シート!$C$6,リスト!$A:$B,2,FALSE)</f>
        <v>#N/A</v>
      </c>
      <c r="AB197" s="287"/>
      <c r="AC197" s="287"/>
      <c r="AD197" s="287"/>
      <c r="AE197" s="287"/>
      <c r="AF197" s="287"/>
      <c r="AG197" s="287"/>
      <c r="AH197" s="287"/>
      <c r="AI197" s="287"/>
      <c r="AJ197" s="287"/>
      <c r="AK197" s="287"/>
    </row>
    <row r="198" spans="1:38" ht="24" customHeight="1" x14ac:dyDescent="0.15">
      <c r="A198" s="260" t="s">
        <v>28</v>
      </c>
      <c r="B198" s="253"/>
      <c r="C198" s="253"/>
      <c r="D198" s="253"/>
      <c r="E198" s="254"/>
      <c r="F198" s="286">
        <f>入力シート!$C$12</f>
        <v>0</v>
      </c>
      <c r="G198" s="286"/>
      <c r="H198" s="286"/>
      <c r="I198" s="286"/>
      <c r="J198" s="262"/>
      <c r="K198" s="262"/>
      <c r="L198" s="262"/>
      <c r="M198" s="262"/>
      <c r="N198" s="262"/>
      <c r="O198" s="262"/>
      <c r="P198" s="262"/>
      <c r="Q198" s="262"/>
      <c r="R198" s="262"/>
      <c r="S198" s="262"/>
      <c r="T198" s="262"/>
      <c r="U198" s="263"/>
      <c r="V198" s="248" t="s">
        <v>29</v>
      </c>
      <c r="W198" s="248"/>
      <c r="X198" s="248"/>
      <c r="Y198" s="248"/>
      <c r="Z198" s="249"/>
      <c r="AA198" s="287">
        <f>入力シート!$C$11</f>
        <v>0</v>
      </c>
      <c r="AB198" s="287"/>
      <c r="AC198" s="287"/>
      <c r="AD198" s="287"/>
      <c r="AE198" s="287"/>
      <c r="AF198" s="287"/>
      <c r="AG198" s="287"/>
      <c r="AH198" s="287"/>
      <c r="AI198" s="287"/>
      <c r="AJ198" s="287"/>
      <c r="AK198" s="287"/>
    </row>
    <row r="199" spans="1:38" ht="24" customHeight="1" x14ac:dyDescent="0.15">
      <c r="A199" s="260" t="s">
        <v>1657</v>
      </c>
      <c r="B199" s="253"/>
      <c r="C199" s="253"/>
      <c r="D199" s="253"/>
      <c r="E199" s="254"/>
      <c r="F199" s="262" t="str">
        <f>IF(入力シート!C154&lt;&gt;"", 入力シート!C154, "")</f>
        <v/>
      </c>
      <c r="G199" s="262"/>
      <c r="H199" s="262"/>
      <c r="I199" s="263"/>
      <c r="J199" s="260" t="s">
        <v>1658</v>
      </c>
      <c r="K199" s="253"/>
      <c r="L199" s="253"/>
      <c r="M199" s="254"/>
      <c r="N199" s="304" t="str">
        <f>IF(入力シート!C155&lt;&gt;"", 入力シート!C155, "")</f>
        <v/>
      </c>
      <c r="O199" s="304"/>
      <c r="P199" s="304"/>
      <c r="Q199" s="304"/>
      <c r="R199" s="304"/>
      <c r="S199" s="304"/>
      <c r="T199" s="304"/>
      <c r="U199" s="305"/>
      <c r="V199" s="251" t="s">
        <v>1659</v>
      </c>
      <c r="W199" s="248"/>
      <c r="X199" s="248"/>
      <c r="Y199" s="248"/>
      <c r="Z199" s="249"/>
      <c r="AA199" s="252" t="str">
        <f>IF(入力シート!C153&lt;&gt;"", 入力シート!C153, "")</f>
        <v/>
      </c>
      <c r="AB199" s="253"/>
      <c r="AC199" s="253"/>
      <c r="AD199" s="253"/>
      <c r="AE199" s="253"/>
      <c r="AF199" s="253"/>
      <c r="AG199" s="253"/>
      <c r="AH199" s="253"/>
      <c r="AI199" s="253"/>
      <c r="AJ199" s="253"/>
      <c r="AK199" s="254"/>
    </row>
    <row r="200" spans="1:38" ht="24" customHeight="1" x14ac:dyDescent="0.15">
      <c r="A200" s="260" t="s">
        <v>1644</v>
      </c>
      <c r="B200" s="253"/>
      <c r="C200" s="253"/>
      <c r="D200" s="253"/>
      <c r="E200" s="253"/>
      <c r="F200" s="301"/>
      <c r="G200" s="302"/>
      <c r="H200" s="302"/>
      <c r="I200" s="303"/>
      <c r="J200" s="103"/>
      <c r="K200" s="103"/>
      <c r="L200" s="103"/>
      <c r="M200" s="103"/>
      <c r="N200" s="103"/>
      <c r="O200" s="103"/>
      <c r="P200" s="103"/>
      <c r="Q200" s="103"/>
      <c r="R200" s="103"/>
      <c r="S200" s="103"/>
      <c r="T200" s="103"/>
      <c r="U200" s="103"/>
      <c r="V200" s="99"/>
      <c r="W200" s="99"/>
      <c r="X200" s="99"/>
      <c r="Y200" s="99"/>
      <c r="Z200" s="99"/>
      <c r="AA200" s="99"/>
      <c r="AB200" s="99"/>
      <c r="AC200" s="99"/>
      <c r="AD200" s="99"/>
      <c r="AE200" s="99"/>
      <c r="AF200" s="99"/>
      <c r="AG200" s="99"/>
      <c r="AH200" s="99"/>
      <c r="AI200" s="99"/>
      <c r="AJ200" s="99"/>
      <c r="AK200" s="99"/>
    </row>
    <row r="201" spans="1:38" ht="24" customHeight="1" x14ac:dyDescent="0.15">
      <c r="A201" s="283" t="s">
        <v>1645</v>
      </c>
      <c r="B201" s="294"/>
      <c r="C201" s="294"/>
      <c r="D201" s="294"/>
      <c r="E201" s="294"/>
      <c r="F201" s="301"/>
      <c r="G201" s="302"/>
      <c r="H201" s="302"/>
      <c r="I201" s="303"/>
      <c r="J201" s="267" t="s">
        <v>1648</v>
      </c>
      <c r="K201" s="294"/>
      <c r="L201" s="294"/>
      <c r="M201" s="294"/>
      <c r="N201" s="293"/>
      <c r="O201" s="291"/>
      <c r="P201" s="292"/>
      <c r="Q201" s="292"/>
      <c r="R201" s="292"/>
      <c r="S201" s="292"/>
      <c r="T201" s="289" t="s">
        <v>1649</v>
      </c>
      <c r="U201" s="293"/>
      <c r="V201" s="293"/>
      <c r="W201" s="293"/>
      <c r="X201" s="293"/>
      <c r="Y201" s="293"/>
      <c r="Z201" s="291"/>
      <c r="AA201" s="292"/>
      <c r="AB201" s="292"/>
      <c r="AC201" s="292"/>
      <c r="AD201" s="289" t="s">
        <v>1650</v>
      </c>
      <c r="AE201" s="290"/>
      <c r="AF201" s="290"/>
      <c r="AG201" s="290"/>
      <c r="AH201" s="264" t="str">
        <f>IF(O201-Z201&gt;0,O201-Z201,"")</f>
        <v/>
      </c>
      <c r="AI201" s="265"/>
      <c r="AJ201" s="265"/>
      <c r="AK201" s="265"/>
    </row>
    <row r="202" spans="1:38" ht="6" customHeight="1" x14ac:dyDescent="0.15">
      <c r="G202" s="104"/>
    </row>
    <row r="203" spans="1:38" ht="24" customHeight="1" x14ac:dyDescent="0.15">
      <c r="A203" s="258" t="str">
        <f>IF(AH201&lt;&gt;"",IF(AH201&gt;IF(F200=1,AA207,IF(F200=2,AA207+AA217,IF(F200=3,AA207+AA217+AA227))),"※宿泊費相当額が宿泊費基準額の合計を超過しています。宿泊費基準額を超過するホテルへの宿泊は認められません。",""),"")</f>
        <v/>
      </c>
      <c r="B203" s="259"/>
      <c r="C203" s="259"/>
      <c r="D203" s="259"/>
      <c r="E203" s="259"/>
      <c r="F203" s="259"/>
      <c r="G203" s="259"/>
      <c r="H203" s="259"/>
      <c r="I203" s="259"/>
      <c r="J203" s="259"/>
      <c r="K203" s="259"/>
      <c r="L203" s="259"/>
      <c r="M203" s="259"/>
      <c r="N203" s="259"/>
      <c r="O203" s="259"/>
      <c r="P203" s="259"/>
      <c r="Q203" s="259"/>
      <c r="R203" s="259"/>
      <c r="S203" s="259"/>
      <c r="T203" s="259"/>
      <c r="U203" s="259"/>
      <c r="V203" s="259"/>
      <c r="W203" s="259"/>
      <c r="X203" s="259"/>
      <c r="Y203" s="259"/>
      <c r="Z203" s="259"/>
      <c r="AA203" s="259"/>
      <c r="AB203" s="259"/>
      <c r="AC203" s="259"/>
      <c r="AD203" s="259"/>
      <c r="AE203" s="259"/>
      <c r="AF203" s="259"/>
      <c r="AG203" s="259"/>
      <c r="AH203" s="259"/>
      <c r="AI203" s="259"/>
      <c r="AJ203" s="259"/>
      <c r="AK203" s="259"/>
    </row>
    <row r="204" spans="1:38" ht="6" customHeight="1" x14ac:dyDescent="0.15">
      <c r="A204" s="100"/>
      <c r="B204" s="107"/>
      <c r="C204" s="107"/>
      <c r="D204" s="107"/>
      <c r="E204" s="107"/>
      <c r="F204" s="107"/>
      <c r="G204" s="107"/>
      <c r="H204" s="107"/>
      <c r="I204" s="107"/>
      <c r="J204" s="107"/>
      <c r="K204" s="107"/>
      <c r="L204" s="107"/>
      <c r="M204" s="107"/>
      <c r="N204" s="107"/>
      <c r="O204" s="107"/>
      <c r="P204" s="107"/>
      <c r="Q204" s="107"/>
      <c r="R204" s="107"/>
      <c r="S204" s="107"/>
      <c r="T204" s="107"/>
      <c r="U204" s="107"/>
      <c r="V204" s="107"/>
      <c r="W204" s="107"/>
      <c r="X204" s="107"/>
      <c r="Y204" s="107"/>
      <c r="Z204" s="107"/>
      <c r="AA204" s="107"/>
      <c r="AB204" s="107"/>
      <c r="AC204" s="107"/>
      <c r="AD204" s="107"/>
      <c r="AE204" s="107"/>
      <c r="AF204" s="107"/>
      <c r="AG204" s="107"/>
      <c r="AH204" s="107"/>
      <c r="AI204" s="107"/>
      <c r="AJ204" s="107"/>
      <c r="AK204" s="107"/>
    </row>
    <row r="205" spans="1:38" ht="27" customHeight="1" x14ac:dyDescent="0.15">
      <c r="A205" s="2" t="s">
        <v>1641</v>
      </c>
    </row>
    <row r="206" spans="1:38" ht="27" customHeight="1" x14ac:dyDescent="0.15">
      <c r="A206" s="271" t="s">
        <v>1584</v>
      </c>
      <c r="B206" s="248"/>
      <c r="C206" s="248"/>
      <c r="D206" s="248"/>
      <c r="E206" s="249"/>
      <c r="F206" s="278"/>
      <c r="G206" s="279"/>
      <c r="H206" s="279"/>
      <c r="I206" s="279"/>
      <c r="J206" s="279"/>
      <c r="K206" s="279"/>
      <c r="L206" s="279"/>
      <c r="M206" s="279"/>
      <c r="N206" s="279"/>
      <c r="O206" s="279"/>
      <c r="P206" s="279"/>
      <c r="Q206" s="279"/>
      <c r="R206" s="279"/>
      <c r="S206" s="279"/>
      <c r="T206" s="279"/>
      <c r="U206" s="279"/>
      <c r="V206" s="280"/>
      <c r="W206" s="280"/>
      <c r="X206" s="280"/>
      <c r="Y206" s="280"/>
      <c r="Z206" s="280"/>
      <c r="AA206" s="280"/>
      <c r="AB206" s="280"/>
      <c r="AC206" s="280"/>
      <c r="AD206" s="280"/>
      <c r="AE206" s="280"/>
      <c r="AF206" s="280"/>
      <c r="AG206" s="280"/>
      <c r="AH206" s="280"/>
      <c r="AI206" s="280"/>
      <c r="AJ206" s="280"/>
      <c r="AK206" s="281"/>
    </row>
    <row r="207" spans="1:38" ht="27" customHeight="1" x14ac:dyDescent="0.15">
      <c r="A207" s="266" t="s">
        <v>1582</v>
      </c>
      <c r="B207" s="267"/>
      <c r="C207" s="267"/>
      <c r="D207" s="267"/>
      <c r="E207" s="268"/>
      <c r="F207" s="282"/>
      <c r="G207" s="282"/>
      <c r="H207" s="282"/>
      <c r="I207" s="282"/>
      <c r="J207" s="282"/>
      <c r="K207" s="282"/>
      <c r="L207" s="282"/>
      <c r="M207" s="282"/>
      <c r="N207" s="282"/>
      <c r="O207" s="282"/>
      <c r="P207" s="282"/>
      <c r="Q207" s="282"/>
      <c r="R207" s="282"/>
      <c r="S207" s="282"/>
      <c r="T207" s="282"/>
      <c r="U207" s="282"/>
      <c r="V207" s="283" t="s">
        <v>1583</v>
      </c>
      <c r="W207" s="267"/>
      <c r="X207" s="267"/>
      <c r="Y207" s="267"/>
      <c r="Z207" s="268"/>
      <c r="AA207" s="272" t="str">
        <f>IF(F207="","",VLOOKUP(F207,リスト!$P:$Q,2,FALSE))</f>
        <v/>
      </c>
      <c r="AB207" s="272"/>
      <c r="AC207" s="272"/>
      <c r="AD207" s="272"/>
      <c r="AE207" s="272"/>
      <c r="AF207" s="272"/>
      <c r="AG207" s="272"/>
      <c r="AH207" s="272"/>
      <c r="AI207" s="272"/>
      <c r="AJ207" s="272"/>
      <c r="AK207" s="272"/>
    </row>
    <row r="208" spans="1:38" ht="27" customHeight="1" x14ac:dyDescent="0.15">
      <c r="A208" s="271" t="s">
        <v>1585</v>
      </c>
      <c r="B208" s="248"/>
      <c r="C208" s="248"/>
      <c r="D208" s="248"/>
      <c r="E208" s="249"/>
      <c r="F208" s="284"/>
      <c r="G208" s="284"/>
      <c r="H208" s="284"/>
      <c r="I208" s="284"/>
      <c r="J208" s="284"/>
      <c r="K208" s="284"/>
      <c r="L208" s="284"/>
      <c r="M208" s="284"/>
      <c r="N208" s="284"/>
      <c r="O208" s="284"/>
      <c r="P208" s="284"/>
      <c r="Q208" s="284"/>
      <c r="R208" s="284"/>
      <c r="S208" s="284"/>
      <c r="T208" s="284"/>
      <c r="U208" s="284"/>
      <c r="V208" s="248" t="s">
        <v>1586</v>
      </c>
      <c r="W208" s="248"/>
      <c r="X208" s="248"/>
      <c r="Y208" s="248"/>
      <c r="Z208" s="249"/>
      <c r="AA208" s="276"/>
      <c r="AB208" s="276"/>
      <c r="AC208" s="276"/>
      <c r="AD208" s="276"/>
      <c r="AE208" s="276"/>
      <c r="AF208" s="276"/>
      <c r="AG208" s="276"/>
      <c r="AH208" s="276"/>
      <c r="AI208" s="276"/>
      <c r="AJ208" s="276"/>
      <c r="AK208" s="276"/>
    </row>
    <row r="209" spans="1:37" ht="27" customHeight="1" x14ac:dyDescent="0.15">
      <c r="A209" s="247" t="s">
        <v>1639</v>
      </c>
      <c r="B209" s="248"/>
      <c r="C209" s="248"/>
      <c r="D209" s="248"/>
      <c r="E209" s="249"/>
      <c r="F209" s="282"/>
      <c r="G209" s="282"/>
      <c r="H209" s="282"/>
      <c r="I209" s="282"/>
      <c r="J209" s="282"/>
      <c r="K209" s="282"/>
      <c r="L209" s="282"/>
      <c r="M209" s="282"/>
      <c r="N209" s="282"/>
      <c r="O209" s="282"/>
      <c r="P209" s="282"/>
      <c r="Q209" s="282"/>
      <c r="R209" s="282"/>
      <c r="S209" s="282"/>
      <c r="T209" s="282"/>
      <c r="U209" s="282"/>
      <c r="V209" s="251" t="s">
        <v>1640</v>
      </c>
      <c r="W209" s="248"/>
      <c r="X209" s="248"/>
      <c r="Y209" s="248"/>
      <c r="Z209" s="249"/>
      <c r="AA209" s="282"/>
      <c r="AB209" s="282"/>
      <c r="AC209" s="282"/>
      <c r="AD209" s="282"/>
      <c r="AE209" s="282"/>
      <c r="AF209" s="282"/>
      <c r="AG209" s="282"/>
      <c r="AH209" s="282"/>
      <c r="AI209" s="282"/>
      <c r="AJ209" s="282"/>
      <c r="AK209" s="282"/>
    </row>
    <row r="210" spans="1:37" ht="27" customHeight="1" x14ac:dyDescent="0.15">
      <c r="A210" s="273" t="s">
        <v>1635</v>
      </c>
      <c r="B210" s="274"/>
      <c r="C210" s="274"/>
      <c r="D210" s="274"/>
      <c r="E210" s="275"/>
      <c r="F210" s="276"/>
      <c r="G210" s="276"/>
      <c r="H210" s="276"/>
      <c r="I210" s="276"/>
      <c r="J210" s="276"/>
      <c r="K210" s="276"/>
      <c r="L210" s="276"/>
      <c r="M210" s="276"/>
      <c r="N210" s="276"/>
      <c r="O210" s="276"/>
      <c r="P210" s="276"/>
      <c r="Q210" s="276"/>
      <c r="R210" s="276"/>
      <c r="S210" s="276"/>
      <c r="T210" s="276"/>
      <c r="U210" s="276"/>
      <c r="V210" s="277" t="s">
        <v>1636</v>
      </c>
      <c r="W210" s="274"/>
      <c r="X210" s="274"/>
      <c r="Y210" s="274"/>
      <c r="Z210" s="275"/>
      <c r="AA210" s="276"/>
      <c r="AB210" s="276"/>
      <c r="AC210" s="276"/>
      <c r="AD210" s="276"/>
      <c r="AE210" s="276"/>
      <c r="AF210" s="276"/>
      <c r="AG210" s="276"/>
      <c r="AH210" s="276"/>
      <c r="AI210" s="276"/>
      <c r="AJ210" s="276"/>
      <c r="AK210" s="276"/>
    </row>
    <row r="211" spans="1:37" ht="6" customHeight="1" x14ac:dyDescent="0.15"/>
    <row r="212" spans="1:37" ht="27" customHeight="1" x14ac:dyDescent="0.15">
      <c r="A212" s="271" t="s">
        <v>1637</v>
      </c>
      <c r="B212" s="248"/>
      <c r="C212" s="248"/>
      <c r="D212" s="248"/>
      <c r="E212" s="249"/>
      <c r="F212" s="272" t="str">
        <f>IF(F206="", "", MIN(AA207, AA208-F210-AA210))</f>
        <v/>
      </c>
      <c r="G212" s="272"/>
      <c r="H212" s="272"/>
      <c r="I212" s="272"/>
      <c r="J212" s="272"/>
      <c r="K212" s="272"/>
      <c r="L212" s="272"/>
      <c r="M212" s="272"/>
      <c r="N212" s="272"/>
      <c r="O212" s="272"/>
      <c r="P212" s="272"/>
      <c r="Q212" s="272"/>
      <c r="R212" s="272"/>
      <c r="S212" s="272"/>
      <c r="T212" s="272"/>
      <c r="U212" s="272"/>
      <c r="V212" s="248" t="s">
        <v>1638</v>
      </c>
      <c r="W212" s="248"/>
      <c r="X212" s="248"/>
      <c r="Y212" s="248"/>
      <c r="Z212" s="249"/>
      <c r="AA212" s="272" t="str">
        <f>IF(F206="","",IF(AND(F209="含まれる（無料の食事がついている場合を含む）",AA209="含まれる（無料の食事がついている場合を含む）",F210="",AA210=""),(2400/3),IF(OR(AND(F209="含まれる（無料の食事がついている場合を含む）",F210=""),AND(AA209="含まれる（無料の食事がついている場合を含む）",AA210="")),(2400*2/3),2400)))</f>
        <v/>
      </c>
      <c r="AB212" s="272"/>
      <c r="AC212" s="272"/>
      <c r="AD212" s="272"/>
      <c r="AE212" s="272"/>
      <c r="AF212" s="272"/>
      <c r="AG212" s="272"/>
      <c r="AH212" s="272"/>
      <c r="AI212" s="272"/>
      <c r="AJ212" s="272"/>
      <c r="AK212" s="272"/>
    </row>
    <row r="213" spans="1:37" ht="27" customHeight="1" x14ac:dyDescent="0.15">
      <c r="A213" s="269" t="str">
        <f>IF(AA208="","",IF(F212&gt;AA207,"※宿泊費基準額を超過するホテルへの宿泊は原則として認められません。宿泊費基準額以内で宿泊できるホテルが見つからなかった等やむを得ない事情がある場合は、総務ワークステーション旅費班に御相談下さい。",""))</f>
        <v/>
      </c>
      <c r="B213" s="270"/>
      <c r="C213" s="270"/>
      <c r="D213" s="270"/>
      <c r="E213" s="270"/>
      <c r="F213" s="270"/>
      <c r="G213" s="270"/>
      <c r="H213" s="270"/>
      <c r="I213" s="270"/>
      <c r="J213" s="270"/>
      <c r="K213" s="270"/>
      <c r="L213" s="270"/>
      <c r="M213" s="270"/>
      <c r="N213" s="270"/>
      <c r="O213" s="270"/>
      <c r="P213" s="270"/>
      <c r="Q213" s="270"/>
      <c r="R213" s="270"/>
      <c r="S213" s="270"/>
      <c r="T213" s="270"/>
      <c r="U213" s="270"/>
      <c r="V213" s="270"/>
      <c r="W213" s="270"/>
      <c r="X213" s="270"/>
      <c r="Y213" s="270"/>
      <c r="Z213" s="270"/>
      <c r="AA213" s="270"/>
      <c r="AB213" s="270"/>
      <c r="AC213" s="270"/>
      <c r="AD213" s="270"/>
      <c r="AE213" s="270"/>
      <c r="AF213" s="270"/>
      <c r="AG213" s="270"/>
      <c r="AH213" s="270"/>
      <c r="AI213" s="270"/>
      <c r="AJ213" s="270"/>
      <c r="AK213" s="270"/>
    </row>
    <row r="214" spans="1:37" ht="6" customHeight="1" x14ac:dyDescent="0.15">
      <c r="A214" s="100"/>
      <c r="B214" s="101"/>
      <c r="C214" s="101"/>
      <c r="D214" s="101"/>
      <c r="E214" s="101"/>
      <c r="F214" s="101"/>
      <c r="G214" s="101"/>
      <c r="H214" s="101"/>
      <c r="I214" s="101"/>
      <c r="J214" s="101"/>
      <c r="K214" s="101"/>
      <c r="L214" s="101"/>
      <c r="M214" s="101"/>
      <c r="N214" s="101"/>
      <c r="O214" s="101"/>
      <c r="P214" s="101"/>
      <c r="Q214" s="101"/>
      <c r="R214" s="101"/>
      <c r="S214" s="101"/>
      <c r="T214" s="101"/>
      <c r="U214" s="101"/>
      <c r="V214" s="101"/>
      <c r="W214" s="101"/>
      <c r="X214" s="101"/>
      <c r="Y214" s="101"/>
      <c r="Z214" s="101"/>
      <c r="AA214" s="101"/>
      <c r="AB214" s="101"/>
      <c r="AC214" s="101"/>
      <c r="AD214" s="101"/>
      <c r="AE214" s="101"/>
      <c r="AF214" s="101"/>
      <c r="AG214" s="101"/>
      <c r="AH214" s="101"/>
      <c r="AI214" s="101"/>
      <c r="AJ214" s="101"/>
      <c r="AK214" s="101"/>
    </row>
    <row r="215" spans="1:37" ht="27" customHeight="1" x14ac:dyDescent="0.15">
      <c r="A215" s="2" t="s">
        <v>1642</v>
      </c>
    </row>
    <row r="216" spans="1:37" ht="27" customHeight="1" x14ac:dyDescent="0.15">
      <c r="A216" s="271" t="s">
        <v>1584</v>
      </c>
      <c r="B216" s="248"/>
      <c r="C216" s="248"/>
      <c r="D216" s="248"/>
      <c r="E216" s="249"/>
      <c r="F216" s="278"/>
      <c r="G216" s="279"/>
      <c r="H216" s="279"/>
      <c r="I216" s="279"/>
      <c r="J216" s="279"/>
      <c r="K216" s="279"/>
      <c r="L216" s="279"/>
      <c r="M216" s="279"/>
      <c r="N216" s="279"/>
      <c r="O216" s="279"/>
      <c r="P216" s="279"/>
      <c r="Q216" s="279"/>
      <c r="R216" s="279"/>
      <c r="S216" s="279"/>
      <c r="T216" s="279"/>
      <c r="U216" s="279"/>
      <c r="V216" s="280"/>
      <c r="W216" s="280"/>
      <c r="X216" s="280"/>
      <c r="Y216" s="280"/>
      <c r="Z216" s="280"/>
      <c r="AA216" s="280"/>
      <c r="AB216" s="280"/>
      <c r="AC216" s="280"/>
      <c r="AD216" s="280"/>
      <c r="AE216" s="280"/>
      <c r="AF216" s="280"/>
      <c r="AG216" s="280"/>
      <c r="AH216" s="280"/>
      <c r="AI216" s="280"/>
      <c r="AJ216" s="280"/>
      <c r="AK216" s="281"/>
    </row>
    <row r="217" spans="1:37" ht="27" customHeight="1" x14ac:dyDescent="0.15">
      <c r="A217" s="266" t="s">
        <v>1582</v>
      </c>
      <c r="B217" s="267"/>
      <c r="C217" s="267"/>
      <c r="D217" s="267"/>
      <c r="E217" s="268"/>
      <c r="F217" s="282"/>
      <c r="G217" s="282"/>
      <c r="H217" s="282"/>
      <c r="I217" s="282"/>
      <c r="J217" s="282"/>
      <c r="K217" s="282"/>
      <c r="L217" s="282"/>
      <c r="M217" s="282"/>
      <c r="N217" s="282"/>
      <c r="O217" s="282"/>
      <c r="P217" s="282"/>
      <c r="Q217" s="282"/>
      <c r="R217" s="282"/>
      <c r="S217" s="282"/>
      <c r="T217" s="282"/>
      <c r="U217" s="282"/>
      <c r="V217" s="283" t="s">
        <v>1583</v>
      </c>
      <c r="W217" s="267"/>
      <c r="X217" s="267"/>
      <c r="Y217" s="267"/>
      <c r="Z217" s="268"/>
      <c r="AA217" s="272" t="str">
        <f>IF(F217="","",VLOOKUP(F217,リスト!$P:$Q,2,FALSE))</f>
        <v/>
      </c>
      <c r="AB217" s="272"/>
      <c r="AC217" s="272"/>
      <c r="AD217" s="272"/>
      <c r="AE217" s="272"/>
      <c r="AF217" s="272"/>
      <c r="AG217" s="272"/>
      <c r="AH217" s="272"/>
      <c r="AI217" s="272"/>
      <c r="AJ217" s="272"/>
      <c r="AK217" s="272"/>
    </row>
    <row r="218" spans="1:37" ht="27" customHeight="1" x14ac:dyDescent="0.15">
      <c r="A218" s="271" t="s">
        <v>1585</v>
      </c>
      <c r="B218" s="248"/>
      <c r="C218" s="248"/>
      <c r="D218" s="248"/>
      <c r="E218" s="249"/>
      <c r="F218" s="284"/>
      <c r="G218" s="284"/>
      <c r="H218" s="284"/>
      <c r="I218" s="284"/>
      <c r="J218" s="284"/>
      <c r="K218" s="284"/>
      <c r="L218" s="284"/>
      <c r="M218" s="284"/>
      <c r="N218" s="284"/>
      <c r="O218" s="284"/>
      <c r="P218" s="284"/>
      <c r="Q218" s="284"/>
      <c r="R218" s="284"/>
      <c r="S218" s="284"/>
      <c r="T218" s="284"/>
      <c r="U218" s="284"/>
      <c r="V218" s="248" t="s">
        <v>1586</v>
      </c>
      <c r="W218" s="248"/>
      <c r="X218" s="248"/>
      <c r="Y218" s="248"/>
      <c r="Z218" s="249"/>
      <c r="AA218" s="276"/>
      <c r="AB218" s="276"/>
      <c r="AC218" s="276"/>
      <c r="AD218" s="276"/>
      <c r="AE218" s="276"/>
      <c r="AF218" s="276"/>
      <c r="AG218" s="276"/>
      <c r="AH218" s="276"/>
      <c r="AI218" s="276"/>
      <c r="AJ218" s="276"/>
      <c r="AK218" s="276"/>
    </row>
    <row r="219" spans="1:37" ht="27" customHeight="1" x14ac:dyDescent="0.15">
      <c r="A219" s="247" t="s">
        <v>1639</v>
      </c>
      <c r="B219" s="248"/>
      <c r="C219" s="248"/>
      <c r="D219" s="248"/>
      <c r="E219" s="249"/>
      <c r="F219" s="282"/>
      <c r="G219" s="282"/>
      <c r="H219" s="282"/>
      <c r="I219" s="282"/>
      <c r="J219" s="282"/>
      <c r="K219" s="282"/>
      <c r="L219" s="282"/>
      <c r="M219" s="282"/>
      <c r="N219" s="282"/>
      <c r="O219" s="282"/>
      <c r="P219" s="282"/>
      <c r="Q219" s="282"/>
      <c r="R219" s="282"/>
      <c r="S219" s="282"/>
      <c r="T219" s="282"/>
      <c r="U219" s="282"/>
      <c r="V219" s="251" t="s">
        <v>1640</v>
      </c>
      <c r="W219" s="248"/>
      <c r="X219" s="248"/>
      <c r="Y219" s="248"/>
      <c r="Z219" s="249"/>
      <c r="AA219" s="282"/>
      <c r="AB219" s="282"/>
      <c r="AC219" s="282"/>
      <c r="AD219" s="282"/>
      <c r="AE219" s="282"/>
      <c r="AF219" s="282"/>
      <c r="AG219" s="282"/>
      <c r="AH219" s="282"/>
      <c r="AI219" s="282"/>
      <c r="AJ219" s="282"/>
      <c r="AK219" s="282"/>
    </row>
    <row r="220" spans="1:37" ht="27" customHeight="1" x14ac:dyDescent="0.15">
      <c r="A220" s="273" t="s">
        <v>1635</v>
      </c>
      <c r="B220" s="274"/>
      <c r="C220" s="274"/>
      <c r="D220" s="274"/>
      <c r="E220" s="275"/>
      <c r="F220" s="276"/>
      <c r="G220" s="276"/>
      <c r="H220" s="276"/>
      <c r="I220" s="276"/>
      <c r="J220" s="276"/>
      <c r="K220" s="276"/>
      <c r="L220" s="276"/>
      <c r="M220" s="276"/>
      <c r="N220" s="276"/>
      <c r="O220" s="276"/>
      <c r="P220" s="276"/>
      <c r="Q220" s="276"/>
      <c r="R220" s="276"/>
      <c r="S220" s="276"/>
      <c r="T220" s="276"/>
      <c r="U220" s="276"/>
      <c r="V220" s="277" t="s">
        <v>1636</v>
      </c>
      <c r="W220" s="274"/>
      <c r="X220" s="274"/>
      <c r="Y220" s="274"/>
      <c r="Z220" s="275"/>
      <c r="AA220" s="276"/>
      <c r="AB220" s="276"/>
      <c r="AC220" s="276"/>
      <c r="AD220" s="276"/>
      <c r="AE220" s="276"/>
      <c r="AF220" s="276"/>
      <c r="AG220" s="276"/>
      <c r="AH220" s="276"/>
      <c r="AI220" s="276"/>
      <c r="AJ220" s="276"/>
      <c r="AK220" s="276"/>
    </row>
    <row r="221" spans="1:37" ht="6" customHeight="1" x14ac:dyDescent="0.15"/>
    <row r="222" spans="1:37" ht="27" customHeight="1" x14ac:dyDescent="0.15">
      <c r="A222" s="271" t="s">
        <v>1637</v>
      </c>
      <c r="B222" s="248"/>
      <c r="C222" s="248"/>
      <c r="D222" s="248"/>
      <c r="E222" s="249"/>
      <c r="F222" s="272" t="str">
        <f>IF(F216="", "", MIN(AA217, AA218-F220-AA220))</f>
        <v/>
      </c>
      <c r="G222" s="272"/>
      <c r="H222" s="272"/>
      <c r="I222" s="272"/>
      <c r="J222" s="272"/>
      <c r="K222" s="272"/>
      <c r="L222" s="272"/>
      <c r="M222" s="272"/>
      <c r="N222" s="272"/>
      <c r="O222" s="272"/>
      <c r="P222" s="272"/>
      <c r="Q222" s="272"/>
      <c r="R222" s="272"/>
      <c r="S222" s="272"/>
      <c r="T222" s="272"/>
      <c r="U222" s="272"/>
      <c r="V222" s="248" t="s">
        <v>1638</v>
      </c>
      <c r="W222" s="248"/>
      <c r="X222" s="248"/>
      <c r="Y222" s="248"/>
      <c r="Z222" s="249"/>
      <c r="AA222" s="272" t="str">
        <f>IF(F216="","",IF(AND(F219="含まれる（無料の食事がついている場合を含む）",AA219="含まれる（無料の食事がついている場合を含む）",F220="",AA220=""),(2400/3),IF(OR(AND(F219="含まれる（無料の食事がついている場合を含む）",F220=""),AND(AA219="含まれる（無料の食事がついている場合を含む）",AA220="")),(2400*2/3),2400)))</f>
        <v/>
      </c>
      <c r="AB222" s="272"/>
      <c r="AC222" s="272"/>
      <c r="AD222" s="272"/>
      <c r="AE222" s="272"/>
      <c r="AF222" s="272"/>
      <c r="AG222" s="272"/>
      <c r="AH222" s="272"/>
      <c r="AI222" s="272"/>
      <c r="AJ222" s="272"/>
      <c r="AK222" s="272"/>
    </row>
    <row r="223" spans="1:37" ht="27" customHeight="1" x14ac:dyDescent="0.15">
      <c r="A223" s="269" t="str">
        <f>IF(AA218="","",IF(F222&gt;AA217,"※宿泊費基準額を超過するホテルへの宿泊は原則として認められません。宿泊費基準額以内で宿泊できるホテルが見つからなかった等やむを得ない事情がある場合は、総務ワークステーション旅費班に御相談下さい。",""))</f>
        <v/>
      </c>
      <c r="B223" s="270"/>
      <c r="C223" s="270"/>
      <c r="D223" s="270"/>
      <c r="E223" s="270"/>
      <c r="F223" s="270"/>
      <c r="G223" s="270"/>
      <c r="H223" s="270"/>
      <c r="I223" s="270"/>
      <c r="J223" s="270"/>
      <c r="K223" s="270"/>
      <c r="L223" s="270"/>
      <c r="M223" s="270"/>
      <c r="N223" s="270"/>
      <c r="O223" s="270"/>
      <c r="P223" s="270"/>
      <c r="Q223" s="270"/>
      <c r="R223" s="270"/>
      <c r="S223" s="270"/>
      <c r="T223" s="270"/>
      <c r="U223" s="270"/>
      <c r="V223" s="270"/>
      <c r="W223" s="270"/>
      <c r="X223" s="270"/>
      <c r="Y223" s="270"/>
      <c r="Z223" s="270"/>
      <c r="AA223" s="270"/>
      <c r="AB223" s="270"/>
      <c r="AC223" s="270"/>
      <c r="AD223" s="270"/>
      <c r="AE223" s="270"/>
      <c r="AF223" s="270"/>
      <c r="AG223" s="270"/>
      <c r="AH223" s="270"/>
      <c r="AI223" s="270"/>
      <c r="AJ223" s="270"/>
      <c r="AK223" s="270"/>
    </row>
    <row r="224" spans="1:37" ht="6" customHeight="1" x14ac:dyDescent="0.15">
      <c r="A224" s="100"/>
      <c r="B224" s="101"/>
      <c r="C224" s="101"/>
      <c r="D224" s="101"/>
      <c r="E224" s="101"/>
      <c r="F224" s="101"/>
      <c r="G224" s="101"/>
      <c r="H224" s="101"/>
      <c r="I224" s="101"/>
      <c r="J224" s="101"/>
      <c r="K224" s="101"/>
      <c r="L224" s="101"/>
      <c r="M224" s="101"/>
      <c r="N224" s="101"/>
      <c r="O224" s="101"/>
      <c r="P224" s="101"/>
      <c r="Q224" s="101"/>
      <c r="R224" s="101"/>
      <c r="S224" s="101"/>
      <c r="T224" s="101"/>
      <c r="U224" s="101"/>
      <c r="V224" s="101"/>
      <c r="W224" s="101"/>
      <c r="X224" s="101"/>
      <c r="Y224" s="101"/>
      <c r="Z224" s="101"/>
      <c r="AA224" s="101"/>
      <c r="AB224" s="101"/>
      <c r="AC224" s="101"/>
      <c r="AD224" s="101"/>
      <c r="AE224" s="101"/>
      <c r="AF224" s="101"/>
      <c r="AG224" s="101"/>
      <c r="AH224" s="101"/>
      <c r="AI224" s="101"/>
      <c r="AJ224" s="101"/>
      <c r="AK224" s="101"/>
    </row>
    <row r="225" spans="1:38" ht="27" customHeight="1" x14ac:dyDescent="0.15">
      <c r="A225" s="2" t="s">
        <v>1643</v>
      </c>
    </row>
    <row r="226" spans="1:38" ht="27" customHeight="1" x14ac:dyDescent="0.15">
      <c r="A226" s="271" t="s">
        <v>1584</v>
      </c>
      <c r="B226" s="248"/>
      <c r="C226" s="248"/>
      <c r="D226" s="248"/>
      <c r="E226" s="249"/>
      <c r="F226" s="278"/>
      <c r="G226" s="279"/>
      <c r="H226" s="279"/>
      <c r="I226" s="279"/>
      <c r="J226" s="279"/>
      <c r="K226" s="279"/>
      <c r="L226" s="279"/>
      <c r="M226" s="279"/>
      <c r="N226" s="279"/>
      <c r="O226" s="279"/>
      <c r="P226" s="279"/>
      <c r="Q226" s="279"/>
      <c r="R226" s="279"/>
      <c r="S226" s="279"/>
      <c r="T226" s="279"/>
      <c r="U226" s="279"/>
      <c r="V226" s="280"/>
      <c r="W226" s="280"/>
      <c r="X226" s="280"/>
      <c r="Y226" s="280"/>
      <c r="Z226" s="280"/>
      <c r="AA226" s="280"/>
      <c r="AB226" s="280"/>
      <c r="AC226" s="280"/>
      <c r="AD226" s="280"/>
      <c r="AE226" s="280"/>
      <c r="AF226" s="280"/>
      <c r="AG226" s="280"/>
      <c r="AH226" s="280"/>
      <c r="AI226" s="280"/>
      <c r="AJ226" s="280"/>
      <c r="AK226" s="281"/>
    </row>
    <row r="227" spans="1:38" ht="27" customHeight="1" x14ac:dyDescent="0.15">
      <c r="A227" s="266" t="s">
        <v>1582</v>
      </c>
      <c r="B227" s="267"/>
      <c r="C227" s="267"/>
      <c r="D227" s="267"/>
      <c r="E227" s="268"/>
      <c r="F227" s="282"/>
      <c r="G227" s="282"/>
      <c r="H227" s="282"/>
      <c r="I227" s="282"/>
      <c r="J227" s="282"/>
      <c r="K227" s="282"/>
      <c r="L227" s="282"/>
      <c r="M227" s="282"/>
      <c r="N227" s="282"/>
      <c r="O227" s="282"/>
      <c r="P227" s="282"/>
      <c r="Q227" s="282"/>
      <c r="R227" s="282"/>
      <c r="S227" s="282"/>
      <c r="T227" s="282"/>
      <c r="U227" s="282"/>
      <c r="V227" s="283" t="s">
        <v>1583</v>
      </c>
      <c r="W227" s="267"/>
      <c r="X227" s="267"/>
      <c r="Y227" s="267"/>
      <c r="Z227" s="268"/>
      <c r="AA227" s="272" t="str">
        <f>IF(F227="","",VLOOKUP(F227,リスト!$P:$Q,2,FALSE))</f>
        <v/>
      </c>
      <c r="AB227" s="272"/>
      <c r="AC227" s="272"/>
      <c r="AD227" s="272"/>
      <c r="AE227" s="272"/>
      <c r="AF227" s="272"/>
      <c r="AG227" s="272"/>
      <c r="AH227" s="272"/>
      <c r="AI227" s="272"/>
      <c r="AJ227" s="272"/>
      <c r="AK227" s="272"/>
    </row>
    <row r="228" spans="1:38" ht="27" customHeight="1" x14ac:dyDescent="0.15">
      <c r="A228" s="271" t="s">
        <v>1585</v>
      </c>
      <c r="B228" s="248"/>
      <c r="C228" s="248"/>
      <c r="D228" s="248"/>
      <c r="E228" s="249"/>
      <c r="F228" s="284"/>
      <c r="G228" s="284"/>
      <c r="H228" s="284"/>
      <c r="I228" s="284"/>
      <c r="J228" s="284"/>
      <c r="K228" s="284"/>
      <c r="L228" s="284"/>
      <c r="M228" s="284"/>
      <c r="N228" s="284"/>
      <c r="O228" s="284"/>
      <c r="P228" s="284"/>
      <c r="Q228" s="284"/>
      <c r="R228" s="284"/>
      <c r="S228" s="284"/>
      <c r="T228" s="284"/>
      <c r="U228" s="284"/>
      <c r="V228" s="248" t="s">
        <v>1586</v>
      </c>
      <c r="W228" s="248"/>
      <c r="X228" s="248"/>
      <c r="Y228" s="248"/>
      <c r="Z228" s="249"/>
      <c r="AA228" s="276"/>
      <c r="AB228" s="276"/>
      <c r="AC228" s="276"/>
      <c r="AD228" s="276"/>
      <c r="AE228" s="276"/>
      <c r="AF228" s="276"/>
      <c r="AG228" s="276"/>
      <c r="AH228" s="276"/>
      <c r="AI228" s="276"/>
      <c r="AJ228" s="276"/>
      <c r="AK228" s="276"/>
    </row>
    <row r="229" spans="1:38" ht="27" customHeight="1" x14ac:dyDescent="0.15">
      <c r="A229" s="247" t="s">
        <v>1639</v>
      </c>
      <c r="B229" s="248"/>
      <c r="C229" s="248"/>
      <c r="D229" s="248"/>
      <c r="E229" s="249"/>
      <c r="F229" s="282"/>
      <c r="G229" s="282"/>
      <c r="H229" s="282"/>
      <c r="I229" s="282"/>
      <c r="J229" s="282"/>
      <c r="K229" s="282"/>
      <c r="L229" s="282"/>
      <c r="M229" s="282"/>
      <c r="N229" s="282"/>
      <c r="O229" s="282"/>
      <c r="P229" s="282"/>
      <c r="Q229" s="282"/>
      <c r="R229" s="282"/>
      <c r="S229" s="282"/>
      <c r="T229" s="282"/>
      <c r="U229" s="282"/>
      <c r="V229" s="251" t="s">
        <v>1640</v>
      </c>
      <c r="W229" s="248"/>
      <c r="X229" s="248"/>
      <c r="Y229" s="248"/>
      <c r="Z229" s="249"/>
      <c r="AA229" s="282"/>
      <c r="AB229" s="282"/>
      <c r="AC229" s="282"/>
      <c r="AD229" s="282"/>
      <c r="AE229" s="282"/>
      <c r="AF229" s="282"/>
      <c r="AG229" s="282"/>
      <c r="AH229" s="282"/>
      <c r="AI229" s="282"/>
      <c r="AJ229" s="282"/>
      <c r="AK229" s="282"/>
    </row>
    <row r="230" spans="1:38" ht="27" customHeight="1" x14ac:dyDescent="0.15">
      <c r="A230" s="273" t="s">
        <v>1635</v>
      </c>
      <c r="B230" s="274"/>
      <c r="C230" s="274"/>
      <c r="D230" s="274"/>
      <c r="E230" s="275"/>
      <c r="F230" s="276"/>
      <c r="G230" s="276"/>
      <c r="H230" s="276"/>
      <c r="I230" s="276"/>
      <c r="J230" s="276"/>
      <c r="K230" s="276"/>
      <c r="L230" s="276"/>
      <c r="M230" s="276"/>
      <c r="N230" s="276"/>
      <c r="O230" s="276"/>
      <c r="P230" s="276"/>
      <c r="Q230" s="276"/>
      <c r="R230" s="276"/>
      <c r="S230" s="276"/>
      <c r="T230" s="276"/>
      <c r="U230" s="276"/>
      <c r="V230" s="277" t="s">
        <v>1636</v>
      </c>
      <c r="W230" s="274"/>
      <c r="X230" s="274"/>
      <c r="Y230" s="274"/>
      <c r="Z230" s="275"/>
      <c r="AA230" s="276"/>
      <c r="AB230" s="276"/>
      <c r="AC230" s="276"/>
      <c r="AD230" s="276"/>
      <c r="AE230" s="276"/>
      <c r="AF230" s="276"/>
      <c r="AG230" s="276"/>
      <c r="AH230" s="276"/>
      <c r="AI230" s="276"/>
      <c r="AJ230" s="276"/>
      <c r="AK230" s="276"/>
    </row>
    <row r="231" spans="1:38" ht="6" customHeight="1" x14ac:dyDescent="0.15"/>
    <row r="232" spans="1:38" ht="27" customHeight="1" x14ac:dyDescent="0.15">
      <c r="A232" s="271" t="s">
        <v>1637</v>
      </c>
      <c r="B232" s="248"/>
      <c r="C232" s="248"/>
      <c r="D232" s="248"/>
      <c r="E232" s="249"/>
      <c r="F232" s="272" t="str">
        <f>IF(F226="", "", MIN(AA227, AA228-F230-AA230))</f>
        <v/>
      </c>
      <c r="G232" s="272"/>
      <c r="H232" s="272"/>
      <c r="I232" s="272"/>
      <c r="J232" s="272"/>
      <c r="K232" s="272"/>
      <c r="L232" s="272"/>
      <c r="M232" s="272"/>
      <c r="N232" s="272"/>
      <c r="O232" s="272"/>
      <c r="P232" s="272"/>
      <c r="Q232" s="272"/>
      <c r="R232" s="272"/>
      <c r="S232" s="272"/>
      <c r="T232" s="272"/>
      <c r="U232" s="272"/>
      <c r="V232" s="248" t="s">
        <v>1638</v>
      </c>
      <c r="W232" s="248"/>
      <c r="X232" s="248"/>
      <c r="Y232" s="248"/>
      <c r="Z232" s="249"/>
      <c r="AA232" s="272" t="str">
        <f>IF(F226="","",IF(AND(F229="含まれる（無料の食事がついている場合を含む）",AA229="含まれる（無料の食事がついている場合を含む）",F230="",AA230=""),(2400/3),IF(OR(AND(F229="含まれる（無料の食事がついている場合を含む）",F230=""),AND(AA229="含まれる（無料の食事がついている場合を含む）",AA230="")),(2400*2/3),2400)))</f>
        <v/>
      </c>
      <c r="AB232" s="272"/>
      <c r="AC232" s="272"/>
      <c r="AD232" s="272"/>
      <c r="AE232" s="272"/>
      <c r="AF232" s="272"/>
      <c r="AG232" s="272"/>
      <c r="AH232" s="272"/>
      <c r="AI232" s="272"/>
      <c r="AJ232" s="272"/>
      <c r="AK232" s="272"/>
    </row>
    <row r="233" spans="1:38" ht="27" customHeight="1" x14ac:dyDescent="0.15">
      <c r="A233" s="269" t="str">
        <f>IF(AA228="","",IF(F232&gt;AA227,"※宿泊費基準額を超過するホテルへの宿泊は原則として認められません。宿泊費基準額以内で宿泊できるホテルが見つからなかった等やむを得ない事情がある場合は、総務ワークステーション旅費班に御相談下さい。",""))</f>
        <v/>
      </c>
      <c r="B233" s="270"/>
      <c r="C233" s="270"/>
      <c r="D233" s="270"/>
      <c r="E233" s="270"/>
      <c r="F233" s="270"/>
      <c r="G233" s="270"/>
      <c r="H233" s="270"/>
      <c r="I233" s="270"/>
      <c r="J233" s="270"/>
      <c r="K233" s="270"/>
      <c r="L233" s="270"/>
      <c r="M233" s="270"/>
      <c r="N233" s="270"/>
      <c r="O233" s="270"/>
      <c r="P233" s="270"/>
      <c r="Q233" s="270"/>
      <c r="R233" s="270"/>
      <c r="S233" s="270"/>
      <c r="T233" s="270"/>
      <c r="U233" s="270"/>
      <c r="V233" s="270"/>
      <c r="W233" s="270"/>
      <c r="X233" s="270"/>
      <c r="Y233" s="270"/>
      <c r="Z233" s="270"/>
      <c r="AA233" s="270"/>
      <c r="AB233" s="270"/>
      <c r="AC233" s="270"/>
      <c r="AD233" s="270"/>
      <c r="AE233" s="270"/>
      <c r="AF233" s="270"/>
      <c r="AG233" s="270"/>
      <c r="AH233" s="270"/>
      <c r="AI233" s="270"/>
      <c r="AJ233" s="270"/>
      <c r="AK233" s="270"/>
    </row>
    <row r="234" spans="1:38" ht="13.15" customHeight="1" x14ac:dyDescent="0.15">
      <c r="A234" s="100"/>
      <c r="B234" s="101"/>
      <c r="C234" s="101"/>
      <c r="D234" s="101"/>
      <c r="E234" s="101"/>
      <c r="F234" s="101"/>
      <c r="G234" s="101"/>
      <c r="H234" s="101"/>
      <c r="I234" s="101"/>
      <c r="J234" s="101"/>
      <c r="K234" s="101"/>
      <c r="L234" s="101"/>
      <c r="M234" s="101"/>
      <c r="N234" s="101"/>
      <c r="O234" s="101"/>
      <c r="P234" s="101"/>
      <c r="Q234" s="101"/>
      <c r="R234" s="101"/>
      <c r="S234" s="101"/>
      <c r="T234" s="101"/>
      <c r="U234" s="101"/>
      <c r="V234" s="101"/>
      <c r="W234" s="101"/>
      <c r="X234" s="101"/>
      <c r="Y234" s="101"/>
      <c r="Z234" s="101"/>
      <c r="AA234" s="101"/>
      <c r="AB234" s="101"/>
      <c r="AC234" s="101"/>
      <c r="AD234" s="101"/>
      <c r="AE234" s="101"/>
      <c r="AF234" s="101"/>
      <c r="AG234" s="101"/>
      <c r="AH234" s="101"/>
      <c r="AI234" s="101"/>
      <c r="AJ234" s="101"/>
      <c r="AK234" s="101"/>
    </row>
    <row r="235" spans="1:38" ht="5.45" customHeight="1" x14ac:dyDescent="0.15">
      <c r="A235" s="100"/>
      <c r="B235" s="101"/>
      <c r="C235" s="101"/>
      <c r="D235" s="101"/>
      <c r="E235" s="101"/>
      <c r="F235" s="101"/>
      <c r="G235" s="101"/>
      <c r="H235" s="101"/>
      <c r="I235" s="101"/>
      <c r="J235" s="101"/>
      <c r="K235" s="101"/>
      <c r="L235" s="101"/>
      <c r="M235" s="101"/>
      <c r="N235" s="101"/>
      <c r="O235" s="101"/>
      <c r="P235" s="101"/>
      <c r="Q235" s="101"/>
      <c r="R235" s="101"/>
      <c r="S235" s="101"/>
      <c r="T235" s="101"/>
      <c r="U235" s="101"/>
      <c r="V235" s="101"/>
      <c r="W235" s="101"/>
      <c r="X235" s="101"/>
      <c r="Y235" s="101"/>
      <c r="Z235" s="101"/>
      <c r="AA235" s="101"/>
      <c r="AB235" s="101"/>
      <c r="AC235" s="101"/>
      <c r="AD235" s="101"/>
      <c r="AE235" s="101"/>
      <c r="AF235" s="101"/>
      <c r="AG235" s="101"/>
      <c r="AH235" s="101"/>
      <c r="AI235" s="101"/>
      <c r="AJ235" s="101"/>
      <c r="AK235" s="101"/>
    </row>
    <row r="236" spans="1:38" ht="27" customHeight="1" thickBot="1" x14ac:dyDescent="0.2">
      <c r="S236" s="95"/>
      <c r="T236" s="95"/>
      <c r="U236" s="95"/>
      <c r="V236" s="95"/>
      <c r="W236" s="95"/>
      <c r="X236" s="95"/>
      <c r="Y236" s="96" t="s">
        <v>1653</v>
      </c>
      <c r="Z236" s="3"/>
      <c r="AA236" s="96"/>
      <c r="AB236" s="97"/>
      <c r="AC236" s="3"/>
      <c r="AD236" s="295" t="str">
        <f>IF(SUM(F212,F222,F232)&gt;0,SUM(F212,F222,F232),"")</f>
        <v/>
      </c>
      <c r="AE236" s="296"/>
      <c r="AF236" s="296"/>
      <c r="AG236" s="296"/>
      <c r="AH236" s="296"/>
      <c r="AI236" s="296"/>
      <c r="AJ236" s="108"/>
      <c r="AK236" s="108"/>
      <c r="AL236" s="109"/>
    </row>
    <row r="237" spans="1:38" ht="27" customHeight="1" thickTop="1" thickBot="1" x14ac:dyDescent="0.2">
      <c r="S237" s="95"/>
      <c r="T237" s="95"/>
      <c r="U237" s="95"/>
      <c r="V237" s="95"/>
      <c r="W237" s="95"/>
      <c r="X237" s="95"/>
      <c r="Y237" s="105" t="s">
        <v>1652</v>
      </c>
      <c r="Z237" s="3"/>
      <c r="AA237" s="96"/>
      <c r="AB237" s="97"/>
      <c r="AC237" s="3"/>
      <c r="AD237" s="297" t="str">
        <f>IF(O201&gt;0,O201,"")</f>
        <v/>
      </c>
      <c r="AE237" s="298"/>
      <c r="AF237" s="298"/>
      <c r="AG237" s="298"/>
      <c r="AH237" s="298"/>
      <c r="AI237" s="298"/>
      <c r="AJ237" s="108"/>
      <c r="AK237" s="108"/>
    </row>
    <row r="238" spans="1:38" ht="27" customHeight="1" thickTop="1" thickBot="1" x14ac:dyDescent="0.2">
      <c r="S238" s="95"/>
      <c r="T238" s="95"/>
      <c r="U238" s="95"/>
      <c r="V238" s="95"/>
      <c r="W238" s="95"/>
      <c r="X238" s="95"/>
      <c r="Y238" s="106" t="s">
        <v>1654</v>
      </c>
      <c r="Z238" s="3"/>
      <c r="AA238" s="96"/>
      <c r="AB238" s="97"/>
      <c r="AC238" s="3"/>
      <c r="AD238" s="299" t="str">
        <f>IF(SUM(AA212,AA222,AA232)&gt;0,SUM(AA212,AA222,AA232),"")</f>
        <v/>
      </c>
      <c r="AE238" s="300"/>
      <c r="AF238" s="300"/>
      <c r="AG238" s="300"/>
      <c r="AH238" s="300"/>
      <c r="AI238" s="300"/>
      <c r="AJ238" s="108"/>
      <c r="AK238" s="108"/>
    </row>
    <row r="239" spans="1:38" ht="27" customHeight="1" thickTop="1" thickBot="1" x14ac:dyDescent="0.2">
      <c r="S239" s="95"/>
      <c r="T239" s="95"/>
      <c r="U239" s="95"/>
      <c r="V239" s="95"/>
      <c r="W239" s="95"/>
      <c r="X239" s="95"/>
      <c r="Y239" s="106" t="s">
        <v>1655</v>
      </c>
      <c r="Z239" s="3"/>
      <c r="AA239" s="96"/>
      <c r="AB239" s="97"/>
      <c r="AC239" s="3"/>
      <c r="AD239" s="297" t="str">
        <f>IF(SUM(AD236:AI238)&gt;0,SUM(AD236:AI238),"")</f>
        <v/>
      </c>
      <c r="AE239" s="298"/>
      <c r="AF239" s="298"/>
      <c r="AG239" s="298"/>
      <c r="AH239" s="298"/>
      <c r="AI239" s="298"/>
      <c r="AJ239" s="108"/>
      <c r="AK239" s="108"/>
    </row>
    <row r="240" spans="1:38" ht="6" customHeight="1" thickTop="1" x14ac:dyDescent="0.15">
      <c r="Y240" s="102"/>
    </row>
  </sheetData>
  <sheetProtection algorithmName="SHA-512" hashValue="ISnnoF2FYqICT+J7jBV9FNFtLqtLdm0PxPev15b2D6UCrdw3K0SACZkAqKUJkwU7DjyKY8sNcG6DNWmfa35bvg==" saltValue="GiV5nDfFTBXdtjcJ53o6/w==" spinCount="100000" sheet="1" objects="1" scenarios="1" selectLockedCells="1"/>
  <mergeCells count="550">
    <mergeCell ref="F220:U220"/>
    <mergeCell ref="V220:Z220"/>
    <mergeCell ref="AA220:AK220"/>
    <mergeCell ref="A229:E229"/>
    <mergeCell ref="F229:U229"/>
    <mergeCell ref="V229:Z229"/>
    <mergeCell ref="AA229:AK229"/>
    <mergeCell ref="A230:E230"/>
    <mergeCell ref="F230:U230"/>
    <mergeCell ref="V230:Z230"/>
    <mergeCell ref="AA230:AK230"/>
    <mergeCell ref="A212:E212"/>
    <mergeCell ref="F212:U212"/>
    <mergeCell ref="V212:Z212"/>
    <mergeCell ref="AA212:AK212"/>
    <mergeCell ref="A213:AK213"/>
    <mergeCell ref="A216:E216"/>
    <mergeCell ref="F216:AK216"/>
    <mergeCell ref="A217:E217"/>
    <mergeCell ref="F217:U217"/>
    <mergeCell ref="V217:Z217"/>
    <mergeCell ref="AA217:AK217"/>
    <mergeCell ref="A209:E209"/>
    <mergeCell ref="F209:U209"/>
    <mergeCell ref="V209:Z209"/>
    <mergeCell ref="AA209:AK209"/>
    <mergeCell ref="A210:E210"/>
    <mergeCell ref="F210:U210"/>
    <mergeCell ref="V210:Z210"/>
    <mergeCell ref="AA210:AK210"/>
    <mergeCell ref="A208:E208"/>
    <mergeCell ref="A201:E201"/>
    <mergeCell ref="A199:E199"/>
    <mergeCell ref="V199:Z199"/>
    <mergeCell ref="AA199:AK199"/>
    <mergeCell ref="A200:E200"/>
    <mergeCell ref="F200:I200"/>
    <mergeCell ref="F201:I201"/>
    <mergeCell ref="J201:N201"/>
    <mergeCell ref="O201:S201"/>
    <mergeCell ref="T201:Y201"/>
    <mergeCell ref="Z201:AC201"/>
    <mergeCell ref="AD201:AG201"/>
    <mergeCell ref="AH201:AK201"/>
    <mergeCell ref="F199:I199"/>
    <mergeCell ref="J199:M199"/>
    <mergeCell ref="N199:U199"/>
    <mergeCell ref="A198:E198"/>
    <mergeCell ref="A193:AK193"/>
    <mergeCell ref="A195:E195"/>
    <mergeCell ref="F195:U195"/>
    <mergeCell ref="V195:AB195"/>
    <mergeCell ref="AC195:AE195"/>
    <mergeCell ref="AF195:AK195"/>
    <mergeCell ref="A196:E196"/>
    <mergeCell ref="F196:I196"/>
    <mergeCell ref="J196:M196"/>
    <mergeCell ref="N196:U196"/>
    <mergeCell ref="V196:Z196"/>
    <mergeCell ref="F198:U198"/>
    <mergeCell ref="V198:Z198"/>
    <mergeCell ref="AA198:AK198"/>
    <mergeCell ref="A180:E180"/>
    <mergeCell ref="F180:U180"/>
    <mergeCell ref="V180:Z180"/>
    <mergeCell ref="AA180:AK180"/>
    <mergeCell ref="A181:E181"/>
    <mergeCell ref="F181:U181"/>
    <mergeCell ref="V181:Z181"/>
    <mergeCell ref="AA181:AK181"/>
    <mergeCell ref="A182:E182"/>
    <mergeCell ref="F182:U182"/>
    <mergeCell ref="V182:Z182"/>
    <mergeCell ref="AA182:AK182"/>
    <mergeCell ref="A162:E162"/>
    <mergeCell ref="F158:AK158"/>
    <mergeCell ref="A159:E159"/>
    <mergeCell ref="F159:U159"/>
    <mergeCell ref="V159:Z159"/>
    <mergeCell ref="AA159:AK159"/>
    <mergeCell ref="A160:E160"/>
    <mergeCell ref="F160:U160"/>
    <mergeCell ref="V160:Z160"/>
    <mergeCell ref="AA160:AK160"/>
    <mergeCell ref="F162:U162"/>
    <mergeCell ref="V162:Z162"/>
    <mergeCell ref="AA162:AK162"/>
    <mergeCell ref="AD140:AI140"/>
    <mergeCell ref="AD141:AI141"/>
    <mergeCell ref="AD142:AI142"/>
    <mergeCell ref="AD143:AI143"/>
    <mergeCell ref="A145:AK145"/>
    <mergeCell ref="A147:E147"/>
    <mergeCell ref="F147:U147"/>
    <mergeCell ref="A153:E153"/>
    <mergeCell ref="A152:E152"/>
    <mergeCell ref="V147:AB147"/>
    <mergeCell ref="AC147:AE147"/>
    <mergeCell ref="AF147:AK147"/>
    <mergeCell ref="A148:E148"/>
    <mergeCell ref="F148:I148"/>
    <mergeCell ref="J148:M148"/>
    <mergeCell ref="N148:U148"/>
    <mergeCell ref="V148:Z148"/>
    <mergeCell ref="AA148:AK148"/>
    <mergeCell ref="A149:E149"/>
    <mergeCell ref="F149:U149"/>
    <mergeCell ref="V149:Z149"/>
    <mergeCell ref="AA149:AK149"/>
    <mergeCell ref="A150:E150"/>
    <mergeCell ref="F150:U150"/>
    <mergeCell ref="A134:E134"/>
    <mergeCell ref="F134:U134"/>
    <mergeCell ref="V134:Z134"/>
    <mergeCell ref="AA134:AK134"/>
    <mergeCell ref="A136:E136"/>
    <mergeCell ref="F136:U136"/>
    <mergeCell ref="V136:Z136"/>
    <mergeCell ref="AA136:AK136"/>
    <mergeCell ref="A137:AK137"/>
    <mergeCell ref="AD94:AI94"/>
    <mergeCell ref="AD95:AI95"/>
    <mergeCell ref="A97:AK97"/>
    <mergeCell ref="F99:U99"/>
    <mergeCell ref="V99:AB99"/>
    <mergeCell ref="AC99:AE99"/>
    <mergeCell ref="AF99:AK99"/>
    <mergeCell ref="A100:E100"/>
    <mergeCell ref="F100:I100"/>
    <mergeCell ref="A99:E99"/>
    <mergeCell ref="J100:M100"/>
    <mergeCell ref="N100:U100"/>
    <mergeCell ref="V100:Z100"/>
    <mergeCell ref="AA100:AK100"/>
    <mergeCell ref="A73:E73"/>
    <mergeCell ref="A74:E74"/>
    <mergeCell ref="A72:E72"/>
    <mergeCell ref="A68:E68"/>
    <mergeCell ref="F68:U68"/>
    <mergeCell ref="V68:Z68"/>
    <mergeCell ref="AA68:AK68"/>
    <mergeCell ref="A69:AK69"/>
    <mergeCell ref="F72:AK72"/>
    <mergeCell ref="AD93:AI93"/>
    <mergeCell ref="F76:U76"/>
    <mergeCell ref="V76:Z76"/>
    <mergeCell ref="AA76:AK76"/>
    <mergeCell ref="F73:U73"/>
    <mergeCell ref="V73:Z73"/>
    <mergeCell ref="AA73:AK73"/>
    <mergeCell ref="F74:U74"/>
    <mergeCell ref="V74:Z74"/>
    <mergeCell ref="AA74:AK74"/>
    <mergeCell ref="A89:AK89"/>
    <mergeCell ref="AD92:AI92"/>
    <mergeCell ref="A86:E86"/>
    <mergeCell ref="F86:U86"/>
    <mergeCell ref="V86:Z86"/>
    <mergeCell ref="AA86:AK86"/>
    <mergeCell ref="A83:E83"/>
    <mergeCell ref="F83:U83"/>
    <mergeCell ref="V83:Z83"/>
    <mergeCell ref="AA83:AK83"/>
    <mergeCell ref="A84:E84"/>
    <mergeCell ref="F84:U84"/>
    <mergeCell ref="V84:Z84"/>
    <mergeCell ref="AA84:AK84"/>
    <mergeCell ref="A59:AK59"/>
    <mergeCell ref="F62:AK62"/>
    <mergeCell ref="A66:E66"/>
    <mergeCell ref="F66:U66"/>
    <mergeCell ref="V66:Z66"/>
    <mergeCell ref="AA66:AK66"/>
    <mergeCell ref="A63:E63"/>
    <mergeCell ref="F63:U63"/>
    <mergeCell ref="V63:Z63"/>
    <mergeCell ref="AA63:AK63"/>
    <mergeCell ref="A64:E64"/>
    <mergeCell ref="F64:U64"/>
    <mergeCell ref="V64:Z64"/>
    <mergeCell ref="AA64:AK64"/>
    <mergeCell ref="A65:E65"/>
    <mergeCell ref="F65:U65"/>
    <mergeCell ref="V65:Z65"/>
    <mergeCell ref="AA65:AK65"/>
    <mergeCell ref="A62:E62"/>
    <mergeCell ref="A52:E52"/>
    <mergeCell ref="V52:Z52"/>
    <mergeCell ref="AA52:AK52"/>
    <mergeCell ref="F52:I52"/>
    <mergeCell ref="J52:M52"/>
    <mergeCell ref="N52:U52"/>
    <mergeCell ref="F53:U53"/>
    <mergeCell ref="F54:U54"/>
    <mergeCell ref="V54:Z54"/>
    <mergeCell ref="AA54:AK54"/>
    <mergeCell ref="A53:E53"/>
    <mergeCell ref="V53:Z53"/>
    <mergeCell ref="AA53:AK53"/>
    <mergeCell ref="A54:E54"/>
    <mergeCell ref="A51:E51"/>
    <mergeCell ref="F51:U51"/>
    <mergeCell ref="A41:AK41"/>
    <mergeCell ref="AD44:AI44"/>
    <mergeCell ref="AD45:AI45"/>
    <mergeCell ref="AD46:AI46"/>
    <mergeCell ref="AD47:AI47"/>
    <mergeCell ref="A38:E38"/>
    <mergeCell ref="F38:U38"/>
    <mergeCell ref="V38:Z38"/>
    <mergeCell ref="AA38:AK38"/>
    <mergeCell ref="A40:E40"/>
    <mergeCell ref="F40:U40"/>
    <mergeCell ref="V40:Z40"/>
    <mergeCell ref="AA40:AK40"/>
    <mergeCell ref="AA37:AK37"/>
    <mergeCell ref="A31:AK31"/>
    <mergeCell ref="A34:E34"/>
    <mergeCell ref="F34:AK34"/>
    <mergeCell ref="A35:E35"/>
    <mergeCell ref="F35:U35"/>
    <mergeCell ref="V35:Z35"/>
    <mergeCell ref="AA35:AK35"/>
    <mergeCell ref="A28:E28"/>
    <mergeCell ref="F28:U28"/>
    <mergeCell ref="V28:Z28"/>
    <mergeCell ref="AA28:AK28"/>
    <mergeCell ref="A30:E30"/>
    <mergeCell ref="F30:U30"/>
    <mergeCell ref="V30:Z30"/>
    <mergeCell ref="AA30:AK30"/>
    <mergeCell ref="A36:E36"/>
    <mergeCell ref="F36:U36"/>
    <mergeCell ref="V36:Z36"/>
    <mergeCell ref="AA36:AK36"/>
    <mergeCell ref="A37:E37"/>
    <mergeCell ref="F37:U37"/>
    <mergeCell ref="V37:Z37"/>
    <mergeCell ref="A26:E26"/>
    <mergeCell ref="F26:U26"/>
    <mergeCell ref="V26:Z26"/>
    <mergeCell ref="AA26:AK26"/>
    <mergeCell ref="A27:E27"/>
    <mergeCell ref="F27:U27"/>
    <mergeCell ref="V27:Z27"/>
    <mergeCell ref="AA27:AK27"/>
    <mergeCell ref="A21:AK21"/>
    <mergeCell ref="A24:E24"/>
    <mergeCell ref="F24:AK24"/>
    <mergeCell ref="A25:E25"/>
    <mergeCell ref="F25:U25"/>
    <mergeCell ref="V25:Z25"/>
    <mergeCell ref="AA25:AK25"/>
    <mergeCell ref="A18:E18"/>
    <mergeCell ref="F18:U18"/>
    <mergeCell ref="V18:Z18"/>
    <mergeCell ref="AA18:AK18"/>
    <mergeCell ref="A20:E20"/>
    <mergeCell ref="F20:U20"/>
    <mergeCell ref="V20:Z20"/>
    <mergeCell ref="AA20:AK20"/>
    <mergeCell ref="A16:E16"/>
    <mergeCell ref="F16:U16"/>
    <mergeCell ref="V16:Z16"/>
    <mergeCell ref="AA16:AK16"/>
    <mergeCell ref="A17:E17"/>
    <mergeCell ref="F17:U17"/>
    <mergeCell ref="V17:Z17"/>
    <mergeCell ref="AA17:AK17"/>
    <mergeCell ref="A14:E14"/>
    <mergeCell ref="F14:AK14"/>
    <mergeCell ref="A15:E15"/>
    <mergeCell ref="F15:U15"/>
    <mergeCell ref="V15:Z15"/>
    <mergeCell ref="AA15:AK15"/>
    <mergeCell ref="A9:E9"/>
    <mergeCell ref="F9:I9"/>
    <mergeCell ref="J9:N9"/>
    <mergeCell ref="O9:S9"/>
    <mergeCell ref="T9:Y9"/>
    <mergeCell ref="Z9:AC9"/>
    <mergeCell ref="A8:E8"/>
    <mergeCell ref="F8:I8"/>
    <mergeCell ref="A7:E7"/>
    <mergeCell ref="F7:I7"/>
    <mergeCell ref="J7:M7"/>
    <mergeCell ref="N7:U7"/>
    <mergeCell ref="AD9:AG9"/>
    <mergeCell ref="AH9:AK9"/>
    <mergeCell ref="A11:AK11"/>
    <mergeCell ref="V7:Z7"/>
    <mergeCell ref="AA7:AK7"/>
    <mergeCell ref="A1:AK1"/>
    <mergeCell ref="A3:E3"/>
    <mergeCell ref="F3:U3"/>
    <mergeCell ref="V3:AB3"/>
    <mergeCell ref="AC3:AE3"/>
    <mergeCell ref="AF3:AK3"/>
    <mergeCell ref="A49:AK49"/>
    <mergeCell ref="V51:AB51"/>
    <mergeCell ref="AC51:AE51"/>
    <mergeCell ref="AF51:AK51"/>
    <mergeCell ref="A5:E5"/>
    <mergeCell ref="F5:U5"/>
    <mergeCell ref="V5:Z5"/>
    <mergeCell ref="AA5:AK5"/>
    <mergeCell ref="A4:E4"/>
    <mergeCell ref="F4:I4"/>
    <mergeCell ref="J4:M4"/>
    <mergeCell ref="N4:U4"/>
    <mergeCell ref="V4:Z4"/>
    <mergeCell ref="AA4:AK4"/>
    <mergeCell ref="A6:E6"/>
    <mergeCell ref="F6:U6"/>
    <mergeCell ref="V6:Z6"/>
    <mergeCell ref="AA6:AK6"/>
    <mergeCell ref="A75:E75"/>
    <mergeCell ref="F75:U75"/>
    <mergeCell ref="V75:Z75"/>
    <mergeCell ref="AA75:AK75"/>
    <mergeCell ref="A78:E78"/>
    <mergeCell ref="F78:U78"/>
    <mergeCell ref="V78:Z78"/>
    <mergeCell ref="AA78:AK78"/>
    <mergeCell ref="A55:E55"/>
    <mergeCell ref="F55:I55"/>
    <mergeCell ref="A57:E57"/>
    <mergeCell ref="F57:I57"/>
    <mergeCell ref="J57:N57"/>
    <mergeCell ref="O57:S57"/>
    <mergeCell ref="T57:Y57"/>
    <mergeCell ref="Z57:AC57"/>
    <mergeCell ref="J55:M55"/>
    <mergeCell ref="N55:U55"/>
    <mergeCell ref="V55:Z55"/>
    <mergeCell ref="AA55:AK55"/>
    <mergeCell ref="A56:E56"/>
    <mergeCell ref="F56:I56"/>
    <mergeCell ref="AD57:AG57"/>
    <mergeCell ref="AH57:AK57"/>
    <mergeCell ref="A79:AK79"/>
    <mergeCell ref="A76:E76"/>
    <mergeCell ref="F82:AK82"/>
    <mergeCell ref="A85:E85"/>
    <mergeCell ref="F85:U85"/>
    <mergeCell ref="V85:Z85"/>
    <mergeCell ref="AA85:AK85"/>
    <mergeCell ref="A88:E88"/>
    <mergeCell ref="F88:U88"/>
    <mergeCell ref="V88:Z88"/>
    <mergeCell ref="AA88:AK88"/>
    <mergeCell ref="A82:E82"/>
    <mergeCell ref="F101:U101"/>
    <mergeCell ref="V101:Z101"/>
    <mergeCell ref="AA101:AK101"/>
    <mergeCell ref="A102:E102"/>
    <mergeCell ref="F102:U102"/>
    <mergeCell ref="V102:Z102"/>
    <mergeCell ref="AA102:AK102"/>
    <mergeCell ref="A101:E101"/>
    <mergeCell ref="F105:I105"/>
    <mergeCell ref="J105:N105"/>
    <mergeCell ref="O105:S105"/>
    <mergeCell ref="T105:Y105"/>
    <mergeCell ref="Z105:AC105"/>
    <mergeCell ref="AD105:AG105"/>
    <mergeCell ref="AH105:AK105"/>
    <mergeCell ref="A103:E103"/>
    <mergeCell ref="F103:I103"/>
    <mergeCell ref="J103:M103"/>
    <mergeCell ref="N103:U103"/>
    <mergeCell ref="V103:Z103"/>
    <mergeCell ref="AA103:AK103"/>
    <mergeCell ref="A104:E104"/>
    <mergeCell ref="F104:I104"/>
    <mergeCell ref="A105:E105"/>
    <mergeCell ref="A107:AK107"/>
    <mergeCell ref="F110:AK110"/>
    <mergeCell ref="F114:U114"/>
    <mergeCell ref="V114:Z114"/>
    <mergeCell ref="AA114:AK114"/>
    <mergeCell ref="F116:U116"/>
    <mergeCell ref="V116:Z116"/>
    <mergeCell ref="AA116:AK116"/>
    <mergeCell ref="A117:AK117"/>
    <mergeCell ref="A112:E112"/>
    <mergeCell ref="F112:U112"/>
    <mergeCell ref="V112:Z112"/>
    <mergeCell ref="AA112:AK112"/>
    <mergeCell ref="A116:E116"/>
    <mergeCell ref="A110:E110"/>
    <mergeCell ref="A111:E111"/>
    <mergeCell ref="F111:U111"/>
    <mergeCell ref="V111:Z111"/>
    <mergeCell ref="AA111:AK111"/>
    <mergeCell ref="A113:E113"/>
    <mergeCell ref="F113:U113"/>
    <mergeCell ref="V113:Z113"/>
    <mergeCell ref="AA113:AK113"/>
    <mergeCell ref="A114:E114"/>
    <mergeCell ref="F120:AK120"/>
    <mergeCell ref="A121:E121"/>
    <mergeCell ref="F121:U121"/>
    <mergeCell ref="V121:Z121"/>
    <mergeCell ref="AA121:AK121"/>
    <mergeCell ref="A120:E120"/>
    <mergeCell ref="V126:Z126"/>
    <mergeCell ref="AA126:AK126"/>
    <mergeCell ref="A127:AK127"/>
    <mergeCell ref="A122:E122"/>
    <mergeCell ref="F122:U122"/>
    <mergeCell ref="V122:Z122"/>
    <mergeCell ref="AA122:AK122"/>
    <mergeCell ref="A126:E126"/>
    <mergeCell ref="A123:E123"/>
    <mergeCell ref="F123:U123"/>
    <mergeCell ref="V123:Z123"/>
    <mergeCell ref="AA123:AK123"/>
    <mergeCell ref="A124:E124"/>
    <mergeCell ref="F124:U124"/>
    <mergeCell ref="V124:Z124"/>
    <mergeCell ref="AA124:AK124"/>
    <mergeCell ref="F126:U126"/>
    <mergeCell ref="F130:AK130"/>
    <mergeCell ref="A131:E131"/>
    <mergeCell ref="F131:U131"/>
    <mergeCell ref="V131:Z131"/>
    <mergeCell ref="AA131:AK131"/>
    <mergeCell ref="A133:E133"/>
    <mergeCell ref="F133:U133"/>
    <mergeCell ref="V133:Z133"/>
    <mergeCell ref="AA133:AK133"/>
    <mergeCell ref="A132:E132"/>
    <mergeCell ref="F132:U132"/>
    <mergeCell ref="V132:Z132"/>
    <mergeCell ref="AA132:AK132"/>
    <mergeCell ref="A130:E130"/>
    <mergeCell ref="V150:Z150"/>
    <mergeCell ref="AA150:AK150"/>
    <mergeCell ref="A151:E151"/>
    <mergeCell ref="F151:I151"/>
    <mergeCell ref="J151:M151"/>
    <mergeCell ref="N151:U151"/>
    <mergeCell ref="V151:Z151"/>
    <mergeCell ref="AA151:AK151"/>
    <mergeCell ref="F152:I152"/>
    <mergeCell ref="F153:I153"/>
    <mergeCell ref="J153:N153"/>
    <mergeCell ref="O153:S153"/>
    <mergeCell ref="T153:Y153"/>
    <mergeCell ref="Z153:AC153"/>
    <mergeCell ref="AD153:AG153"/>
    <mergeCell ref="AH153:AK153"/>
    <mergeCell ref="A155:AK155"/>
    <mergeCell ref="A161:E161"/>
    <mergeCell ref="F161:U161"/>
    <mergeCell ref="V161:Z161"/>
    <mergeCell ref="AA161:AK161"/>
    <mergeCell ref="A158:E158"/>
    <mergeCell ref="A165:AK165"/>
    <mergeCell ref="F168:AK168"/>
    <mergeCell ref="A164:E164"/>
    <mergeCell ref="F164:U164"/>
    <mergeCell ref="V164:Z164"/>
    <mergeCell ref="AA164:AK164"/>
    <mergeCell ref="A168:E168"/>
    <mergeCell ref="F171:U171"/>
    <mergeCell ref="V171:Z171"/>
    <mergeCell ref="AA171:AK171"/>
    <mergeCell ref="A169:E169"/>
    <mergeCell ref="F169:U169"/>
    <mergeCell ref="V169:Z169"/>
    <mergeCell ref="AA169:AK169"/>
    <mergeCell ref="A170:E170"/>
    <mergeCell ref="F170:U170"/>
    <mergeCell ref="V170:Z170"/>
    <mergeCell ref="AA170:AK170"/>
    <mergeCell ref="A171:E171"/>
    <mergeCell ref="F172:U172"/>
    <mergeCell ref="V172:Z172"/>
    <mergeCell ref="AA172:AK172"/>
    <mergeCell ref="A175:AK175"/>
    <mergeCell ref="F178:AK178"/>
    <mergeCell ref="A179:E179"/>
    <mergeCell ref="F179:U179"/>
    <mergeCell ref="V179:Z179"/>
    <mergeCell ref="AA179:AK179"/>
    <mergeCell ref="A174:E174"/>
    <mergeCell ref="F174:U174"/>
    <mergeCell ref="V174:Z174"/>
    <mergeCell ref="AA174:AK174"/>
    <mergeCell ref="A172:E172"/>
    <mergeCell ref="A178:E178"/>
    <mergeCell ref="A184:E184"/>
    <mergeCell ref="F184:U184"/>
    <mergeCell ref="V184:Z184"/>
    <mergeCell ref="AA184:AK184"/>
    <mergeCell ref="A185:AK185"/>
    <mergeCell ref="AD188:AI188"/>
    <mergeCell ref="AD189:AI189"/>
    <mergeCell ref="AA196:AK196"/>
    <mergeCell ref="A197:E197"/>
    <mergeCell ref="F197:U197"/>
    <mergeCell ref="V197:Z197"/>
    <mergeCell ref="AA197:AK197"/>
    <mergeCell ref="AD190:AI190"/>
    <mergeCell ref="AD191:AI191"/>
    <mergeCell ref="A203:AK203"/>
    <mergeCell ref="A206:E206"/>
    <mergeCell ref="F206:AK206"/>
    <mergeCell ref="A207:E207"/>
    <mergeCell ref="F207:U207"/>
    <mergeCell ref="V207:Z207"/>
    <mergeCell ref="AA207:AK207"/>
    <mergeCell ref="F208:U208"/>
    <mergeCell ref="V208:Z208"/>
    <mergeCell ref="AA208:AK208"/>
    <mergeCell ref="AA218:AK218"/>
    <mergeCell ref="A223:AK223"/>
    <mergeCell ref="A226:E226"/>
    <mergeCell ref="F226:AK226"/>
    <mergeCell ref="A227:E227"/>
    <mergeCell ref="F227:U227"/>
    <mergeCell ref="V227:Z227"/>
    <mergeCell ref="AA227:AK227"/>
    <mergeCell ref="A228:E228"/>
    <mergeCell ref="F228:U228"/>
    <mergeCell ref="V228:Z228"/>
    <mergeCell ref="AA228:AK228"/>
    <mergeCell ref="A218:E218"/>
    <mergeCell ref="F218:U218"/>
    <mergeCell ref="V218:Z218"/>
    <mergeCell ref="A222:E222"/>
    <mergeCell ref="F222:U222"/>
    <mergeCell ref="V222:Z222"/>
    <mergeCell ref="AA222:AK222"/>
    <mergeCell ref="A219:E219"/>
    <mergeCell ref="F219:U219"/>
    <mergeCell ref="V219:Z219"/>
    <mergeCell ref="AA219:AK219"/>
    <mergeCell ref="A220:E220"/>
    <mergeCell ref="A232:E232"/>
    <mergeCell ref="F232:U232"/>
    <mergeCell ref="V232:Z232"/>
    <mergeCell ref="AA232:AK232"/>
    <mergeCell ref="A233:AK233"/>
    <mergeCell ref="AD236:AI236"/>
    <mergeCell ref="AD237:AI237"/>
    <mergeCell ref="AD238:AI238"/>
    <mergeCell ref="AD239:AI239"/>
  </mergeCells>
  <phoneticPr fontId="3"/>
  <conditionalFormatting sqref="A23:AK43">
    <cfRule type="expression" dxfId="49" priority="82">
      <formula>$F$8=1</formula>
    </cfRule>
  </conditionalFormatting>
  <conditionalFormatting sqref="A33:AK43">
    <cfRule type="expression" dxfId="48" priority="83">
      <formula>$F$8=2</formula>
    </cfRule>
  </conditionalFormatting>
  <conditionalFormatting sqref="A71:AK91">
    <cfRule type="expression" dxfId="47" priority="32">
      <formula>$F$56=1</formula>
    </cfRule>
  </conditionalFormatting>
  <conditionalFormatting sqref="A81:AK91">
    <cfRule type="expression" dxfId="46" priority="33">
      <formula>$F$56=2</formula>
    </cfRule>
  </conditionalFormatting>
  <conditionalFormatting sqref="A119:AK139">
    <cfRule type="expression" dxfId="45" priority="22">
      <formula>$F$104=1</formula>
    </cfRule>
  </conditionalFormatting>
  <conditionalFormatting sqref="A129:AK139">
    <cfRule type="expression" dxfId="44" priority="23">
      <formula>$F$104=2</formula>
    </cfRule>
  </conditionalFormatting>
  <conditionalFormatting sqref="A167:AK187">
    <cfRule type="expression" dxfId="43" priority="12">
      <formula>$F$152=1</formula>
    </cfRule>
  </conditionalFormatting>
  <conditionalFormatting sqref="A177:AK187">
    <cfRule type="expression" dxfId="42" priority="13">
      <formula>$F$152=2</formula>
    </cfRule>
  </conditionalFormatting>
  <conditionalFormatting sqref="A215:AK235">
    <cfRule type="expression" dxfId="41" priority="2">
      <formula>$F$200=1</formula>
    </cfRule>
  </conditionalFormatting>
  <conditionalFormatting sqref="A225:AK235">
    <cfRule type="expression" dxfId="40" priority="3">
      <formula>$F$200=2</formula>
    </cfRule>
  </conditionalFormatting>
  <conditionalFormatting sqref="F18">
    <cfRule type="expression" dxfId="39" priority="86">
      <formula>$F$17="含まれない"</formula>
    </cfRule>
  </conditionalFormatting>
  <conditionalFormatting sqref="F28">
    <cfRule type="expression" dxfId="38" priority="88">
      <formula>$F$27="含まれない"</formula>
    </cfRule>
  </conditionalFormatting>
  <conditionalFormatting sqref="F38">
    <cfRule type="expression" dxfId="37" priority="90">
      <formula>$F$37="含まれない"</formula>
    </cfRule>
  </conditionalFormatting>
  <conditionalFormatting sqref="F66">
    <cfRule type="expression" dxfId="36" priority="36">
      <formula>$F$17="含まれない"</formula>
    </cfRule>
  </conditionalFormatting>
  <conditionalFormatting sqref="F76">
    <cfRule type="expression" dxfId="35" priority="38">
      <formula>$F$27="含まれない"</formula>
    </cfRule>
  </conditionalFormatting>
  <conditionalFormatting sqref="F86">
    <cfRule type="expression" dxfId="34" priority="40">
      <formula>$F$37="含まれない"</formula>
    </cfRule>
  </conditionalFormatting>
  <conditionalFormatting sqref="F114">
    <cfRule type="expression" dxfId="33" priority="26">
      <formula>$F$17="含まれない"</formula>
    </cfRule>
  </conditionalFormatting>
  <conditionalFormatting sqref="F124">
    <cfRule type="expression" dxfId="32" priority="28">
      <formula>$F$27="含まれない"</formula>
    </cfRule>
  </conditionalFormatting>
  <conditionalFormatting sqref="F134">
    <cfRule type="expression" dxfId="31" priority="30">
      <formula>$F$37="含まれない"</formula>
    </cfRule>
  </conditionalFormatting>
  <conditionalFormatting sqref="F162">
    <cfRule type="expression" dxfId="30" priority="16">
      <formula>$F$17="含まれない"</formula>
    </cfRule>
  </conditionalFormatting>
  <conditionalFormatting sqref="F172">
    <cfRule type="expression" dxfId="29" priority="18">
      <formula>$F$27="含まれない"</formula>
    </cfRule>
  </conditionalFormatting>
  <conditionalFormatting sqref="F182">
    <cfRule type="expression" dxfId="28" priority="20">
      <formula>$F$37="含まれない"</formula>
    </cfRule>
  </conditionalFormatting>
  <conditionalFormatting sqref="F210">
    <cfRule type="expression" dxfId="27" priority="6">
      <formula>$F$17="含まれない"</formula>
    </cfRule>
  </conditionalFormatting>
  <conditionalFormatting sqref="F220">
    <cfRule type="expression" dxfId="26" priority="8">
      <formula>$F$27="含まれない"</formula>
    </cfRule>
  </conditionalFormatting>
  <conditionalFormatting sqref="F230">
    <cfRule type="expression" dxfId="25" priority="10">
      <formula>$F$37="含まれない"</formula>
    </cfRule>
  </conditionalFormatting>
  <conditionalFormatting sqref="J9:AK9">
    <cfRule type="expression" dxfId="24" priority="85">
      <formula>$F$9="非該当"</formula>
    </cfRule>
  </conditionalFormatting>
  <conditionalFormatting sqref="J57:AK57">
    <cfRule type="expression" dxfId="23" priority="35">
      <formula>$F$57="非該当"</formula>
    </cfRule>
  </conditionalFormatting>
  <conditionalFormatting sqref="J105:AK105">
    <cfRule type="expression" dxfId="22" priority="25">
      <formula>$F$105="非該当"</formula>
    </cfRule>
  </conditionalFormatting>
  <conditionalFormatting sqref="J153:AK153">
    <cfRule type="expression" dxfId="21" priority="15">
      <formula>$F$153="非該当"</formula>
    </cfRule>
  </conditionalFormatting>
  <conditionalFormatting sqref="J201:AK201">
    <cfRule type="expression" dxfId="20" priority="5">
      <formula>$F$201="非該当"</formula>
    </cfRule>
  </conditionalFormatting>
  <conditionalFormatting sqref="V16:AK16 A20:U20 V26:AK26 A30:U30 V36:AK36 A40:U40">
    <cfRule type="expression" dxfId="19" priority="84">
      <formula>$F$9="該当"</formula>
    </cfRule>
  </conditionalFormatting>
  <conditionalFormatting sqref="V64:AK64 A68:U68 V74:AK74 A78:U78 V84:AK84 A88:U88">
    <cfRule type="expression" dxfId="18" priority="34">
      <formula>$F$57="該当"</formula>
    </cfRule>
  </conditionalFormatting>
  <conditionalFormatting sqref="V112:AK112 A116:U116 V122:AK122 A126:U126 V132:AK132 A136:U136">
    <cfRule type="expression" dxfId="17" priority="24">
      <formula>$F$105="該当"</formula>
    </cfRule>
  </conditionalFormatting>
  <conditionalFormatting sqref="V160:AK160 A164:U164 V170:AK170 A174:U174 V180:AK180 A184:U184">
    <cfRule type="expression" dxfId="16" priority="14">
      <formula>$F$153="該当"</formula>
    </cfRule>
  </conditionalFormatting>
  <conditionalFormatting sqref="V208:AK208 A212:U212 V218:AK218 A222:U222 V228:AK228 A232:U232">
    <cfRule type="expression" dxfId="15" priority="4">
      <formula>$F$201="該当"</formula>
    </cfRule>
  </conditionalFormatting>
  <conditionalFormatting sqref="AA18">
    <cfRule type="expression" dxfId="14" priority="87">
      <formula>$AA$17="含まれない"</formula>
    </cfRule>
  </conditionalFormatting>
  <conditionalFormatting sqref="AA28">
    <cfRule type="expression" dxfId="13" priority="89">
      <formula>$AA$27="含まれない"</formula>
    </cfRule>
  </conditionalFormatting>
  <conditionalFormatting sqref="AA38">
    <cfRule type="expression" dxfId="12" priority="91">
      <formula>$AA$37="含まれない"</formula>
    </cfRule>
  </conditionalFormatting>
  <conditionalFormatting sqref="AA66">
    <cfRule type="expression" dxfId="11" priority="37">
      <formula>$AA$17="含まれない"</formula>
    </cfRule>
  </conditionalFormatting>
  <conditionalFormatting sqref="AA76">
    <cfRule type="expression" dxfId="10" priority="39">
      <formula>$AA$27="含まれない"</formula>
    </cfRule>
  </conditionalFormatting>
  <conditionalFormatting sqref="AA86">
    <cfRule type="expression" dxfId="9" priority="41">
      <formula>$AA$37="含まれない"</formula>
    </cfRule>
  </conditionalFormatting>
  <conditionalFormatting sqref="AA114">
    <cfRule type="expression" dxfId="8" priority="27">
      <formula>$AA$17="含まれない"</formula>
    </cfRule>
  </conditionalFormatting>
  <conditionalFormatting sqref="AA124">
    <cfRule type="expression" dxfId="7" priority="29">
      <formula>$AA$27="含まれない"</formula>
    </cfRule>
  </conditionalFormatting>
  <conditionalFormatting sqref="AA134">
    <cfRule type="expression" dxfId="6" priority="31">
      <formula>$AA$37="含まれない"</formula>
    </cfRule>
  </conditionalFormatting>
  <conditionalFormatting sqref="AA162">
    <cfRule type="expression" dxfId="5" priority="17">
      <formula>$AA$17="含まれない"</formula>
    </cfRule>
  </conditionalFormatting>
  <conditionalFormatting sqref="AA172">
    <cfRule type="expression" dxfId="4" priority="19">
      <formula>$AA$27="含まれない"</formula>
    </cfRule>
  </conditionalFormatting>
  <conditionalFormatting sqref="AA182">
    <cfRule type="expression" dxfId="3" priority="21">
      <formula>$AA$37="含まれない"</formula>
    </cfRule>
  </conditionalFormatting>
  <conditionalFormatting sqref="AA210">
    <cfRule type="expression" dxfId="2" priority="7">
      <formula>$AA$17="含まれない"</formula>
    </cfRule>
  </conditionalFormatting>
  <conditionalFormatting sqref="AA220">
    <cfRule type="expression" dxfId="1" priority="9">
      <formula>$AA$27="含まれない"</formula>
    </cfRule>
  </conditionalFormatting>
  <conditionalFormatting sqref="AA230">
    <cfRule type="expression" dxfId="0" priority="11">
      <formula>$AA$37="含まれない"</formula>
    </cfRule>
  </conditionalFormatting>
  <printOptions horizontalCentered="1" verticalCentered="1"/>
  <pageMargins left="0.39370078740157483" right="0.39370078740157483" top="0.39370078740157483" bottom="0.39370078740157483" header="0.19685039370078741" footer="0.19685039370078741"/>
  <pageSetup paperSize="9" scale="79" fitToHeight="0" orientation="portrait" r:id="rId1"/>
  <rowBreaks count="3" manualBreakCount="3">
    <brk id="48" max="36" man="1"/>
    <brk id="96" max="36" man="1"/>
    <brk id="192" max="36" man="1"/>
  </rowBreaks>
  <extLst>
    <ext xmlns:x14="http://schemas.microsoft.com/office/spreadsheetml/2009/9/main" uri="{CCE6A557-97BC-4b89-ADB6-D9C93CAAB3DF}">
      <x14:dataValidations xmlns:xm="http://schemas.microsoft.com/office/excel/2006/main" count="4">
        <x14:dataValidation type="list" allowBlank="1" showInputMessage="1" showErrorMessage="1" xr:uid="{9D25C900-2BF2-403A-8232-BA3C3DC0D0C6}">
          <x14:formula1>
            <xm:f>リスト!$N$2:$N$3</xm:f>
          </x14:formula1>
          <xm:sqref>F9:I9 F201:I201 F153:I153 F105:I105 F57:I57</xm:sqref>
        </x14:dataValidation>
        <x14:dataValidation type="list" allowBlank="1" showInputMessage="1" showErrorMessage="1" xr:uid="{CA911270-9758-4E23-85D2-7B41B667ADBA}">
          <x14:formula1>
            <xm:f>リスト!$L$2:$L$4</xm:f>
          </x14:formula1>
          <xm:sqref>F8:I8 F200:I200 F152:I152 F104:I104 F56:I56</xm:sqref>
        </x14:dataValidation>
        <x14:dataValidation type="list" allowBlank="1" showInputMessage="1" showErrorMessage="1" xr:uid="{00085B54-60BF-447E-942E-BA5A88425A3E}">
          <x14:formula1>
            <xm:f>リスト!$S$2:$S$3</xm:f>
          </x14:formula1>
          <xm:sqref>AA17:AK17 F209:U209 AA219:AK219 F219:U219 AA229:AK229 F229:U229 AA209:AK209 F161:U161 AA171:AK171 F171:U171 AA181:AK181 F181:U181 AA161:AK161 F113:U113 AA123:AK123 F123:U123 AA133:AK133 F133:U133 AA113:AK113 F65:U65 AA75:AK75 F75:U75 AA85:AK85 F85:U85 AA65:AK65 F17:U17 AA27:AK27 F27:U27 AA37:AK37 F37:U37</xm:sqref>
        </x14:dataValidation>
        <x14:dataValidation type="list" allowBlank="1" showInputMessage="1" showErrorMessage="1" xr:uid="{4A1D6183-48BA-43D1-ABBB-6373FFFEE1BC}">
          <x14:formula1>
            <xm:f>リスト!$P$2:$P$48</xm:f>
          </x14:formula1>
          <xm:sqref>F15:U15 F217:U217 F227:U227 F207:U207 F169:U169 F179:U179 F159:U159 F121:U121 F131:U131 F111:U111 F73:U73 F83:U83 F63:U63 F25:U25 F35:U35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AF87CE-C976-4C4D-B5DB-7AE3191EE655}">
  <sheetPr>
    <tabColor rgb="FFFF0000"/>
  </sheetPr>
  <dimension ref="A1:N52"/>
  <sheetViews>
    <sheetView topLeftCell="A29" workbookViewId="0">
      <selection activeCell="C6" sqref="C6"/>
    </sheetView>
  </sheetViews>
  <sheetFormatPr defaultRowHeight="13.5" x14ac:dyDescent="0.15"/>
  <cols>
    <col min="1" max="1" width="5.25" bestFit="1" customWidth="1"/>
    <col min="2" max="2" width="16" customWidth="1"/>
    <col min="3" max="3" width="12.625" customWidth="1"/>
    <col min="4" max="4" width="12.5" customWidth="1"/>
    <col min="5" max="5" width="4.875" customWidth="1"/>
    <col min="6" max="6" width="5.25" customWidth="1"/>
    <col min="7" max="7" width="16" customWidth="1"/>
    <col min="8" max="8" width="12.625" customWidth="1"/>
    <col min="9" max="9" width="12.5" customWidth="1"/>
    <col min="10" max="10" width="3.875" customWidth="1"/>
    <col min="11" max="11" width="5.25" customWidth="1"/>
    <col min="12" max="12" width="16" customWidth="1"/>
    <col min="13" max="13" width="12.625" customWidth="1"/>
    <col min="14" max="14" width="12.5" customWidth="1"/>
  </cols>
  <sheetData>
    <row r="1" spans="1:14" ht="33.6" customHeight="1" x14ac:dyDescent="0.15">
      <c r="A1" s="320" t="s">
        <v>1772</v>
      </c>
      <c r="B1" s="320"/>
      <c r="C1" s="320"/>
      <c r="D1" s="320"/>
      <c r="E1" s="320"/>
      <c r="F1" s="320"/>
      <c r="G1" s="320"/>
      <c r="H1" s="320"/>
      <c r="I1" s="320"/>
      <c r="J1" s="320"/>
      <c r="K1" s="320"/>
      <c r="L1" s="320"/>
      <c r="M1" s="320"/>
      <c r="N1" s="320"/>
    </row>
    <row r="2" spans="1:14" ht="33.6" customHeight="1" thickBot="1" x14ac:dyDescent="0.2">
      <c r="A2" s="321" t="s">
        <v>1773</v>
      </c>
      <c r="B2" s="321"/>
      <c r="C2" s="321"/>
      <c r="D2" s="321"/>
      <c r="F2" s="322" t="s">
        <v>1729</v>
      </c>
      <c r="G2" s="322"/>
      <c r="H2" s="322"/>
      <c r="I2" s="322"/>
      <c r="K2" s="323" t="s">
        <v>1730</v>
      </c>
      <c r="L2" s="323"/>
      <c r="M2" s="323"/>
      <c r="N2" s="323"/>
    </row>
    <row r="3" spans="1:14" ht="33.6" customHeight="1" thickTop="1" thickBot="1" x14ac:dyDescent="0.2">
      <c r="A3" s="324" t="s">
        <v>1731</v>
      </c>
      <c r="B3" s="199" t="s">
        <v>1732</v>
      </c>
      <c r="C3" s="215"/>
      <c r="D3" s="214" t="str">
        <f>IFERROR(C5/C3,"")</f>
        <v/>
      </c>
      <c r="F3" s="324" t="s">
        <v>1731</v>
      </c>
      <c r="G3" s="199" t="s">
        <v>1732</v>
      </c>
      <c r="H3" s="215"/>
      <c r="I3" s="185"/>
      <c r="K3" s="324" t="s">
        <v>1731</v>
      </c>
      <c r="L3" s="199" t="s">
        <v>1732</v>
      </c>
      <c r="M3" s="215"/>
      <c r="N3" s="185" t="str">
        <f>IFERROR(M5/M3,"")</f>
        <v/>
      </c>
    </row>
    <row r="4" spans="1:14" ht="33.6" customHeight="1" thickTop="1" thickBot="1" x14ac:dyDescent="0.2">
      <c r="A4" s="324"/>
      <c r="B4" s="186" t="s">
        <v>1733</v>
      </c>
      <c r="C4" s="216">
        <f>C3-C5</f>
        <v>0</v>
      </c>
      <c r="D4" s="188" t="s">
        <v>1774</v>
      </c>
      <c r="F4" s="324"/>
      <c r="G4" s="186" t="s">
        <v>1733</v>
      </c>
      <c r="H4" s="187">
        <f>H3-H5</f>
        <v>0</v>
      </c>
      <c r="I4" s="189"/>
      <c r="K4" s="324"/>
      <c r="L4" s="186" t="s">
        <v>1733</v>
      </c>
      <c r="M4" s="187">
        <f>M3-M5</f>
        <v>0</v>
      </c>
      <c r="N4" s="188" t="s">
        <v>1774</v>
      </c>
    </row>
    <row r="5" spans="1:14" ht="33.6" customHeight="1" thickTop="1" thickBot="1" x14ac:dyDescent="0.2">
      <c r="A5" s="324"/>
      <c r="B5" s="184" t="s">
        <v>1734</v>
      </c>
      <c r="C5" s="215"/>
      <c r="D5" s="190">
        <f>IFERROR(C6*D3,0)</f>
        <v>0</v>
      </c>
      <c r="F5" s="324"/>
      <c r="G5" s="184" t="s">
        <v>1734</v>
      </c>
      <c r="H5" s="215"/>
      <c r="I5" s="191"/>
      <c r="K5" s="324"/>
      <c r="L5" s="184" t="s">
        <v>1734</v>
      </c>
      <c r="M5" s="215"/>
      <c r="N5" s="190">
        <f>IFERROR(M6*N3,0)</f>
        <v>0</v>
      </c>
    </row>
    <row r="6" spans="1:14" ht="33.6" customHeight="1" thickTop="1" thickBot="1" x14ac:dyDescent="0.2">
      <c r="A6" s="324"/>
      <c r="B6" s="184" t="s">
        <v>1735</v>
      </c>
      <c r="C6" s="215"/>
      <c r="D6" s="185"/>
      <c r="F6" s="325" t="s">
        <v>1745</v>
      </c>
      <c r="G6" s="199" t="s">
        <v>1746</v>
      </c>
      <c r="H6" s="215"/>
      <c r="I6" s="185"/>
      <c r="K6" s="324"/>
      <c r="L6" s="184" t="s">
        <v>1735</v>
      </c>
      <c r="M6" s="215"/>
      <c r="N6" s="185"/>
    </row>
    <row r="7" spans="1:14" ht="33.6" customHeight="1" thickTop="1" thickBot="1" x14ac:dyDescent="0.2">
      <c r="A7" s="324"/>
      <c r="B7" s="184" t="s">
        <v>1736</v>
      </c>
      <c r="C7" s="187">
        <f>C3-C6</f>
        <v>0</v>
      </c>
      <c r="D7" s="185"/>
      <c r="F7" s="325"/>
      <c r="G7" s="186" t="s">
        <v>1733</v>
      </c>
      <c r="H7" s="187">
        <f>H6-H8</f>
        <v>0</v>
      </c>
      <c r="I7" s="189"/>
      <c r="K7" s="324"/>
      <c r="L7" s="184" t="s">
        <v>1736</v>
      </c>
      <c r="M7" s="187">
        <f>M3-M6</f>
        <v>0</v>
      </c>
      <c r="N7" s="185"/>
    </row>
    <row r="8" spans="1:14" ht="33.6" customHeight="1" thickTop="1" thickBot="1" x14ac:dyDescent="0.2">
      <c r="A8" s="325" t="s">
        <v>1745</v>
      </c>
      <c r="B8" s="199" t="s">
        <v>1746</v>
      </c>
      <c r="C8" s="215"/>
      <c r="D8" s="185" t="str">
        <f>IFERROR(C10/C8,"")</f>
        <v/>
      </c>
      <c r="F8" s="325"/>
      <c r="G8" s="184" t="s">
        <v>1734</v>
      </c>
      <c r="H8" s="215"/>
      <c r="I8" s="191"/>
      <c r="K8" s="325" t="s">
        <v>1745</v>
      </c>
      <c r="L8" s="199" t="s">
        <v>1746</v>
      </c>
      <c r="M8" s="215"/>
      <c r="N8" s="185" t="str">
        <f>IFERROR(M10/M8,"")</f>
        <v/>
      </c>
    </row>
    <row r="9" spans="1:14" ht="33.6" customHeight="1" thickTop="1" thickBot="1" x14ac:dyDescent="0.2">
      <c r="A9" s="325"/>
      <c r="B9" s="186" t="s">
        <v>1733</v>
      </c>
      <c r="C9" s="187">
        <f>C8-C10</f>
        <v>0</v>
      </c>
      <c r="D9" s="188" t="s">
        <v>1774</v>
      </c>
      <c r="F9" s="326" t="s">
        <v>1747</v>
      </c>
      <c r="G9" s="199" t="s">
        <v>1748</v>
      </c>
      <c r="H9" s="215"/>
      <c r="I9" s="185"/>
      <c r="K9" s="325"/>
      <c r="L9" s="186" t="s">
        <v>1733</v>
      </c>
      <c r="M9" s="187">
        <f>M8-M10</f>
        <v>0</v>
      </c>
      <c r="N9" s="188" t="s">
        <v>1774</v>
      </c>
    </row>
    <row r="10" spans="1:14" ht="33.6" customHeight="1" thickTop="1" thickBot="1" x14ac:dyDescent="0.2">
      <c r="A10" s="325"/>
      <c r="B10" s="184" t="s">
        <v>1734</v>
      </c>
      <c r="C10" s="215"/>
      <c r="D10" s="200">
        <f>IFERROR(C11*D8,0)</f>
        <v>0</v>
      </c>
      <c r="F10" s="327"/>
      <c r="G10" s="186" t="s">
        <v>1733</v>
      </c>
      <c r="H10" s="187">
        <f>H9-H11</f>
        <v>0</v>
      </c>
      <c r="I10" s="189"/>
      <c r="K10" s="325"/>
      <c r="L10" s="184" t="s">
        <v>1734</v>
      </c>
      <c r="M10" s="215"/>
      <c r="N10" s="190">
        <f>IFERROR(M11*N8,0)</f>
        <v>0</v>
      </c>
    </row>
    <row r="11" spans="1:14" ht="33.6" customHeight="1" thickTop="1" thickBot="1" x14ac:dyDescent="0.2">
      <c r="A11" s="325"/>
      <c r="B11" s="184" t="s">
        <v>1735</v>
      </c>
      <c r="C11" s="215"/>
      <c r="D11" s="185"/>
      <c r="F11" s="327"/>
      <c r="G11" s="199" t="s">
        <v>1734</v>
      </c>
      <c r="H11" s="215"/>
      <c r="I11" s="191"/>
      <c r="K11" s="325"/>
      <c r="L11" s="184" t="s">
        <v>1735</v>
      </c>
      <c r="M11" s="215"/>
      <c r="N11" s="185"/>
    </row>
    <row r="12" spans="1:14" ht="33.6" customHeight="1" thickTop="1" thickBot="1" x14ac:dyDescent="0.2">
      <c r="A12" s="325"/>
      <c r="B12" s="186" t="s">
        <v>1737</v>
      </c>
      <c r="C12" s="187">
        <f>C8-C11</f>
        <v>0</v>
      </c>
      <c r="D12" s="189"/>
      <c r="F12" s="314"/>
      <c r="G12" s="199" t="s">
        <v>1749</v>
      </c>
      <c r="H12" s="215"/>
      <c r="I12" s="191"/>
      <c r="K12" s="325"/>
      <c r="L12" s="186" t="s">
        <v>1737</v>
      </c>
      <c r="M12" s="187">
        <f>M8-M11</f>
        <v>0</v>
      </c>
      <c r="N12" s="189"/>
    </row>
    <row r="13" spans="1:14" ht="33.6" customHeight="1" thickTop="1" thickBot="1" x14ac:dyDescent="0.2">
      <c r="A13" s="311" t="s">
        <v>1747</v>
      </c>
      <c r="B13" s="201" t="s">
        <v>1748</v>
      </c>
      <c r="C13" s="215"/>
      <c r="D13" s="185" t="str">
        <f>IFERROR(C15/C13,"")</f>
        <v/>
      </c>
      <c r="F13" s="312" t="s">
        <v>1750</v>
      </c>
      <c r="G13" s="199" t="s">
        <v>1751</v>
      </c>
      <c r="H13" s="215"/>
      <c r="I13" s="185"/>
      <c r="K13" s="311" t="s">
        <v>1747</v>
      </c>
      <c r="L13" s="201" t="s">
        <v>1748</v>
      </c>
      <c r="M13" s="215"/>
      <c r="N13" s="185" t="str">
        <f>IFERROR(M15/M13,"")</f>
        <v/>
      </c>
    </row>
    <row r="14" spans="1:14" ht="33.6" customHeight="1" thickTop="1" thickBot="1" x14ac:dyDescent="0.2">
      <c r="A14" s="311"/>
      <c r="B14" s="186" t="s">
        <v>1733</v>
      </c>
      <c r="C14" s="187">
        <f>C13-C15</f>
        <v>0</v>
      </c>
      <c r="D14" s="188" t="s">
        <v>1774</v>
      </c>
      <c r="F14" s="313"/>
      <c r="G14" s="186" t="s">
        <v>1733</v>
      </c>
      <c r="H14" s="187">
        <f>H13-H15</f>
        <v>0</v>
      </c>
      <c r="I14" s="189"/>
      <c r="K14" s="311"/>
      <c r="L14" s="186" t="s">
        <v>1733</v>
      </c>
      <c r="M14" s="187">
        <f>M13-M15</f>
        <v>0</v>
      </c>
      <c r="N14" s="188" t="s">
        <v>1774</v>
      </c>
    </row>
    <row r="15" spans="1:14" ht="33.6" customHeight="1" thickTop="1" thickBot="1" x14ac:dyDescent="0.2">
      <c r="A15" s="311"/>
      <c r="B15" s="199" t="s">
        <v>1734</v>
      </c>
      <c r="C15" s="215"/>
      <c r="D15" s="190">
        <f>IFERROR(C17*D13,0)</f>
        <v>0</v>
      </c>
      <c r="F15" s="313"/>
      <c r="G15" s="201" t="s">
        <v>1734</v>
      </c>
      <c r="H15" s="215"/>
      <c r="I15" s="191"/>
      <c r="K15" s="311"/>
      <c r="L15" s="199" t="s">
        <v>1734</v>
      </c>
      <c r="M15" s="215"/>
      <c r="N15" s="190">
        <f>IFERROR(M17*N13,0)</f>
        <v>0</v>
      </c>
    </row>
    <row r="16" spans="1:14" ht="33.6" customHeight="1" thickTop="1" thickBot="1" x14ac:dyDescent="0.2">
      <c r="A16" s="311"/>
      <c r="B16" s="199" t="s">
        <v>1749</v>
      </c>
      <c r="C16" s="215"/>
      <c r="D16" s="202" t="str">
        <f>IFERROR(C16/C13,"")</f>
        <v/>
      </c>
      <c r="F16" s="314"/>
      <c r="G16" s="203" t="s">
        <v>1752</v>
      </c>
      <c r="H16" s="215"/>
      <c r="I16" s="191"/>
      <c r="K16" s="311"/>
      <c r="L16" s="199" t="s">
        <v>1749</v>
      </c>
      <c r="M16" s="215"/>
      <c r="N16" s="202" t="str">
        <f>IFERROR(M16/M13,"")</f>
        <v/>
      </c>
    </row>
    <row r="17" spans="1:14" ht="33.6" customHeight="1" thickTop="1" thickBot="1" x14ac:dyDescent="0.2">
      <c r="A17" s="311"/>
      <c r="B17" s="184" t="s">
        <v>1735</v>
      </c>
      <c r="C17" s="215"/>
      <c r="D17" s="191" t="s">
        <v>1775</v>
      </c>
      <c r="F17" s="315" t="s">
        <v>1753</v>
      </c>
      <c r="G17" s="199" t="s">
        <v>1754</v>
      </c>
      <c r="H17" s="215"/>
      <c r="I17" s="185"/>
      <c r="K17" s="311"/>
      <c r="L17" s="184" t="s">
        <v>1735</v>
      </c>
      <c r="M17" s="215"/>
      <c r="N17" s="191" t="s">
        <v>1775</v>
      </c>
    </row>
    <row r="18" spans="1:14" ht="33.6" customHeight="1" thickTop="1" thickBot="1" x14ac:dyDescent="0.2">
      <c r="A18" s="311"/>
      <c r="B18" s="186" t="s">
        <v>1743</v>
      </c>
      <c r="C18" s="192">
        <f>C13-C17</f>
        <v>0</v>
      </c>
      <c r="D18" s="190">
        <f>IFERROR(C17*D16,0)</f>
        <v>0</v>
      </c>
      <c r="F18" s="316"/>
      <c r="G18" s="186" t="s">
        <v>1733</v>
      </c>
      <c r="H18" s="187">
        <f>H17-H19</f>
        <v>0</v>
      </c>
      <c r="I18" s="189"/>
      <c r="K18" s="311"/>
      <c r="L18" s="186" t="s">
        <v>1743</v>
      </c>
      <c r="M18" s="192">
        <f>M13-M17</f>
        <v>0</v>
      </c>
      <c r="N18" s="190">
        <f>IFERROR(M17*N16,0)</f>
        <v>0</v>
      </c>
    </row>
    <row r="19" spans="1:14" ht="33.6" customHeight="1" thickTop="1" thickBot="1" x14ac:dyDescent="0.2">
      <c r="A19" s="318" t="s">
        <v>1750</v>
      </c>
      <c r="B19" s="199" t="s">
        <v>1751</v>
      </c>
      <c r="C19" s="215"/>
      <c r="D19" s="185" t="str">
        <f>IFERROR(C21/C19,"")</f>
        <v/>
      </c>
      <c r="F19" s="317"/>
      <c r="G19" s="184" t="s">
        <v>1734</v>
      </c>
      <c r="H19" s="215"/>
      <c r="I19" s="188" t="s">
        <v>1776</v>
      </c>
      <c r="K19" s="318" t="s">
        <v>1750</v>
      </c>
      <c r="L19" s="199" t="s">
        <v>1751</v>
      </c>
      <c r="M19" s="215"/>
      <c r="N19" s="185" t="str">
        <f>IFERROR(M21/M19,"")</f>
        <v/>
      </c>
    </row>
    <row r="20" spans="1:14" ht="33.6" customHeight="1" thickTop="1" thickBot="1" x14ac:dyDescent="0.2">
      <c r="A20" s="318"/>
      <c r="B20" s="186" t="s">
        <v>1733</v>
      </c>
      <c r="C20" s="187">
        <f>C19-C21</f>
        <v>0</v>
      </c>
      <c r="D20" s="188" t="s">
        <v>1776</v>
      </c>
      <c r="F20" s="309" t="s">
        <v>1738</v>
      </c>
      <c r="G20" s="254"/>
      <c r="H20" s="187">
        <f>H3+H6+H9+H13+H17</f>
        <v>0</v>
      </c>
      <c r="I20" s="190" t="str">
        <f>IFERROR(ROUNDDOWN(H21*((H5+H8+H11+H15+H19)/H20),0),"")</f>
        <v/>
      </c>
      <c r="K20" s="318"/>
      <c r="L20" s="186" t="s">
        <v>1733</v>
      </c>
      <c r="M20" s="187">
        <f>M19-M21</f>
        <v>0</v>
      </c>
      <c r="N20" s="188" t="s">
        <v>1776</v>
      </c>
    </row>
    <row r="21" spans="1:14" ht="33.6" customHeight="1" thickTop="1" thickBot="1" x14ac:dyDescent="0.2">
      <c r="A21" s="318"/>
      <c r="B21" s="201" t="s">
        <v>1734</v>
      </c>
      <c r="C21" s="215"/>
      <c r="D21" s="190">
        <f>IFERROR(C23*D19,0)</f>
        <v>0</v>
      </c>
      <c r="F21" s="309" t="s">
        <v>1739</v>
      </c>
      <c r="G21" s="319"/>
      <c r="H21" s="217"/>
      <c r="I21" s="191" t="s">
        <v>1775</v>
      </c>
      <c r="K21" s="318"/>
      <c r="L21" s="201" t="s">
        <v>1734</v>
      </c>
      <c r="M21" s="215"/>
      <c r="N21" s="190">
        <f>IFERROR(M23*N19,0)</f>
        <v>0</v>
      </c>
    </row>
    <row r="22" spans="1:14" ht="33.6" customHeight="1" thickTop="1" thickBot="1" x14ac:dyDescent="0.2">
      <c r="A22" s="318"/>
      <c r="B22" s="203" t="s">
        <v>1752</v>
      </c>
      <c r="C22" s="215"/>
      <c r="D22" s="202" t="str">
        <f>IFERROR(C22/C19,"")</f>
        <v/>
      </c>
      <c r="F22" s="309" t="s">
        <v>1740</v>
      </c>
      <c r="G22" s="254"/>
      <c r="H22" s="192">
        <f>H20-H21</f>
        <v>0</v>
      </c>
      <c r="I22" s="190" t="str">
        <f>IFERROR(ROUNDDOWN(H21*(H12/H20),0),"")</f>
        <v/>
      </c>
      <c r="K22" s="318"/>
      <c r="L22" s="203" t="s">
        <v>1752</v>
      </c>
      <c r="M22" s="215"/>
      <c r="N22" s="202" t="str">
        <f>IFERROR(M22/M19,"")</f>
        <v/>
      </c>
    </row>
    <row r="23" spans="1:14" ht="33.6" customHeight="1" thickTop="1" thickBot="1" x14ac:dyDescent="0.2">
      <c r="A23" s="318"/>
      <c r="B23" s="184" t="s">
        <v>1735</v>
      </c>
      <c r="C23" s="215"/>
      <c r="D23" s="204" t="s">
        <v>1777</v>
      </c>
      <c r="F23" s="309" t="s">
        <v>1741</v>
      </c>
      <c r="G23" s="254"/>
      <c r="H23" s="193">
        <f>H22*0.1</f>
        <v>0</v>
      </c>
      <c r="I23" s="204" t="s">
        <v>1777</v>
      </c>
      <c r="K23" s="318"/>
      <c r="L23" s="184" t="s">
        <v>1735</v>
      </c>
      <c r="M23" s="215"/>
      <c r="N23" s="204" t="s">
        <v>1777</v>
      </c>
    </row>
    <row r="24" spans="1:14" ht="33.6" customHeight="1" thickTop="1" thickBot="1" x14ac:dyDescent="0.2">
      <c r="A24" s="318"/>
      <c r="B24" s="186" t="s">
        <v>1755</v>
      </c>
      <c r="C24" s="192">
        <f>C19-C23</f>
        <v>0</v>
      </c>
      <c r="D24" s="190">
        <f>IFERROR(C23*D22,0)</f>
        <v>0</v>
      </c>
      <c r="F24" s="309" t="s">
        <v>1742</v>
      </c>
      <c r="G24" s="254"/>
      <c r="H24" s="193">
        <f>H23+H22</f>
        <v>0</v>
      </c>
      <c r="I24" s="190" t="str">
        <f>IFERROR(ROUNDDOWN(H21*(H16/H20),0),"")</f>
        <v/>
      </c>
      <c r="K24" s="318"/>
      <c r="L24" s="186" t="s">
        <v>1755</v>
      </c>
      <c r="M24" s="192">
        <f>M19-M23</f>
        <v>0</v>
      </c>
      <c r="N24" s="190">
        <f>IFERROR(M23*N22,0)</f>
        <v>0</v>
      </c>
    </row>
    <row r="25" spans="1:14" ht="33.6" customHeight="1" thickTop="1" thickBot="1" x14ac:dyDescent="0.2">
      <c r="A25" s="310" t="s">
        <v>1753</v>
      </c>
      <c r="B25" s="199" t="s">
        <v>1754</v>
      </c>
      <c r="C25" s="215"/>
      <c r="D25" s="185" t="str">
        <f>IFERROR(C27/C25,"")</f>
        <v/>
      </c>
      <c r="G25" s="194"/>
      <c r="H25" s="4"/>
      <c r="I25" s="183"/>
      <c r="K25" s="310" t="s">
        <v>1753</v>
      </c>
      <c r="L25" s="199" t="s">
        <v>1754</v>
      </c>
      <c r="M25" s="215"/>
      <c r="N25" s="185" t="str">
        <f>IFERROR(M27/M25,"")</f>
        <v/>
      </c>
    </row>
    <row r="26" spans="1:14" ht="33.6" customHeight="1" thickTop="1" thickBot="1" x14ac:dyDescent="0.2">
      <c r="A26" s="310"/>
      <c r="B26" s="186" t="s">
        <v>1733</v>
      </c>
      <c r="C26" s="187">
        <f>C25-C27</f>
        <v>0</v>
      </c>
      <c r="D26" s="188" t="s">
        <v>1776</v>
      </c>
      <c r="G26" s="218" t="s">
        <v>1763</v>
      </c>
      <c r="H26" s="195">
        <f>H12</f>
        <v>0</v>
      </c>
      <c r="I26" s="183"/>
      <c r="K26" s="310"/>
      <c r="L26" s="186" t="s">
        <v>1733</v>
      </c>
      <c r="M26" s="187">
        <f>M25-M27</f>
        <v>0</v>
      </c>
      <c r="N26" s="188" t="s">
        <v>1776</v>
      </c>
    </row>
    <row r="27" spans="1:14" ht="33.6" customHeight="1" thickTop="1" thickBot="1" x14ac:dyDescent="0.2">
      <c r="A27" s="310"/>
      <c r="B27" s="184" t="s">
        <v>1734</v>
      </c>
      <c r="C27" s="215"/>
      <c r="D27" s="190">
        <f>IFERROR(C28*D25,0)</f>
        <v>0</v>
      </c>
      <c r="G27" s="219" t="s">
        <v>1778</v>
      </c>
      <c r="H27" s="195" t="str">
        <f>IFERROR(-(IFERROR(ROUNDDOWN(I22,0),"")),"")</f>
        <v/>
      </c>
      <c r="I27" s="183"/>
      <c r="K27" s="310"/>
      <c r="L27" s="184" t="s">
        <v>1734</v>
      </c>
      <c r="M27" s="215"/>
      <c r="N27" s="190">
        <f>IFERROR(M28*N25,0)</f>
        <v>0</v>
      </c>
    </row>
    <row r="28" spans="1:14" ht="33.6" customHeight="1" thickTop="1" thickBot="1" x14ac:dyDescent="0.2">
      <c r="A28" s="310"/>
      <c r="B28" s="184" t="s">
        <v>1735</v>
      </c>
      <c r="C28" s="215"/>
      <c r="D28" s="185"/>
      <c r="G28" s="223" t="s">
        <v>1764</v>
      </c>
      <c r="H28" s="197" t="str">
        <f>IFERROR(ROUNDDOWN((H26+H27)*0.1,0),"")</f>
        <v/>
      </c>
      <c r="I28" s="183"/>
      <c r="K28" s="310"/>
      <c r="L28" s="184" t="s">
        <v>1735</v>
      </c>
      <c r="M28" s="215"/>
      <c r="N28" s="185"/>
    </row>
    <row r="29" spans="1:14" ht="33.6" customHeight="1" thickTop="1" thickBot="1" x14ac:dyDescent="0.2">
      <c r="A29" s="310"/>
      <c r="B29" s="186" t="s">
        <v>1756</v>
      </c>
      <c r="C29" s="192">
        <f>C25-C28</f>
        <v>0</v>
      </c>
      <c r="D29" s="189"/>
      <c r="G29" s="220" t="s">
        <v>1767</v>
      </c>
      <c r="H29" s="226">
        <f>SUM(H26:H28)</f>
        <v>0</v>
      </c>
      <c r="I29" s="183"/>
      <c r="K29" s="310"/>
      <c r="L29" s="186" t="s">
        <v>1756</v>
      </c>
      <c r="M29" s="192">
        <f>M25-M28</f>
        <v>0</v>
      </c>
      <c r="N29" s="188" t="s">
        <v>1781</v>
      </c>
    </row>
    <row r="30" spans="1:14" ht="33.6" customHeight="1" thickTop="1" thickBot="1" x14ac:dyDescent="0.2">
      <c r="A30" s="309" t="s">
        <v>1758</v>
      </c>
      <c r="B30" s="254"/>
      <c r="C30" s="193">
        <f>C7+C12+C18+C24+C29</f>
        <v>0</v>
      </c>
      <c r="D30" s="189"/>
      <c r="G30" s="209" t="s">
        <v>1766</v>
      </c>
      <c r="H30" s="210"/>
      <c r="I30" s="183"/>
      <c r="K30" s="294" t="s">
        <v>1758</v>
      </c>
      <c r="L30" s="294"/>
      <c r="M30" s="196">
        <f>M7+M12+M18+M24+M29</f>
        <v>0</v>
      </c>
      <c r="N30" s="198" t="str">
        <f>IFERROR(ROUNDDOWN(M31*((M5+M10+M15+M21+M27-N5-N10-N15-N21-N27)/M30),0),"")</f>
        <v/>
      </c>
    </row>
    <row r="31" spans="1:14" ht="33.6" customHeight="1" thickTop="1" thickBot="1" x14ac:dyDescent="0.2">
      <c r="A31" s="309" t="s">
        <v>1741</v>
      </c>
      <c r="B31" s="254"/>
      <c r="C31" s="193">
        <f>C30*0.1</f>
        <v>0</v>
      </c>
      <c r="D31" s="189"/>
      <c r="G31" s="218" t="s">
        <v>1765</v>
      </c>
      <c r="H31" s="195">
        <f>H16</f>
        <v>0</v>
      </c>
      <c r="I31" s="183"/>
      <c r="K31" s="309" t="s">
        <v>1735</v>
      </c>
      <c r="L31" s="253"/>
      <c r="M31" s="215"/>
      <c r="N31" s="191" t="s">
        <v>1775</v>
      </c>
    </row>
    <row r="32" spans="1:14" ht="33.6" customHeight="1" thickTop="1" thickBot="1" x14ac:dyDescent="0.2">
      <c r="A32" s="309" t="s">
        <v>1742</v>
      </c>
      <c r="B32" s="254"/>
      <c r="C32" s="193">
        <f>C31+C30</f>
        <v>0</v>
      </c>
      <c r="D32" s="189"/>
      <c r="G32" s="225" t="s">
        <v>1779</v>
      </c>
      <c r="H32" s="195" t="str">
        <f>IFERROR(-(IFERROR(ROUNDDOWN(I24,0),"")),"")</f>
        <v/>
      </c>
      <c r="I32" s="183"/>
      <c r="K32" s="309" t="s">
        <v>1740</v>
      </c>
      <c r="L32" s="254"/>
      <c r="M32" s="192">
        <f>M30-M31</f>
        <v>0</v>
      </c>
      <c r="N32" s="190" t="str">
        <f>IFERROR(ROUNDDOWN(M31*((M16-N18)/M30),0),"")</f>
        <v/>
      </c>
    </row>
    <row r="33" spans="2:14" ht="33.6" customHeight="1" thickTop="1" thickBot="1" x14ac:dyDescent="0.2">
      <c r="B33" s="194"/>
      <c r="C33" s="4"/>
      <c r="D33" s="183"/>
      <c r="G33" s="206" t="s">
        <v>1769</v>
      </c>
      <c r="H33" s="197" t="str">
        <f>IFERROR(ROUNDDOWN((H31+H32)*0.1,0),"")</f>
        <v/>
      </c>
      <c r="I33" s="183"/>
      <c r="K33" s="294" t="s">
        <v>1741</v>
      </c>
      <c r="L33" s="294"/>
      <c r="M33" s="193">
        <f>M32*0.1</f>
        <v>0</v>
      </c>
      <c r="N33" s="204" t="s">
        <v>1777</v>
      </c>
    </row>
    <row r="34" spans="2:14" ht="33.6" customHeight="1" thickTop="1" thickBot="1" x14ac:dyDescent="0.2">
      <c r="B34" s="218" t="s">
        <v>1763</v>
      </c>
      <c r="C34" s="195">
        <f>C16</f>
        <v>0</v>
      </c>
      <c r="D34" s="183"/>
      <c r="G34" s="207" t="s">
        <v>1768</v>
      </c>
      <c r="H34" s="226">
        <f>SUM(H31:H33)</f>
        <v>0</v>
      </c>
      <c r="I34" s="183"/>
      <c r="K34" s="294" t="s">
        <v>1742</v>
      </c>
      <c r="L34" s="294"/>
      <c r="M34" s="193">
        <f>M33+M32</f>
        <v>0</v>
      </c>
      <c r="N34" s="190" t="str">
        <f>IFERROR(ROUNDDOWN(M31*((M22-N24)/M30),0),"")</f>
        <v/>
      </c>
    </row>
    <row r="35" spans="2:14" ht="33.6" customHeight="1" thickTop="1" thickBot="1" x14ac:dyDescent="0.2">
      <c r="B35" s="219" t="s">
        <v>1778</v>
      </c>
      <c r="C35" s="195">
        <f>IFERROR(-(IFERROR(ROUNDDOWN(D18,0),"")),"")</f>
        <v>0</v>
      </c>
      <c r="D35" s="183"/>
      <c r="G35" s="209" t="s">
        <v>1770</v>
      </c>
      <c r="H35" s="210"/>
      <c r="I35" s="183"/>
      <c r="L35" s="194"/>
      <c r="M35" s="4"/>
      <c r="N35" s="183"/>
    </row>
    <row r="36" spans="2:14" ht="33.6" customHeight="1" thickTop="1" thickBot="1" x14ac:dyDescent="0.2">
      <c r="B36" s="223" t="s">
        <v>1764</v>
      </c>
      <c r="C36" s="197">
        <f>IFERROR(ROUNDDOWN((C34+C35)*0.1,0),"")</f>
        <v>0</v>
      </c>
      <c r="D36" s="183"/>
      <c r="G36" s="227" t="s">
        <v>1757</v>
      </c>
      <c r="H36" s="226">
        <f>IFERROR(H24-H29-H34,"")</f>
        <v>0</v>
      </c>
      <c r="I36" s="183"/>
      <c r="L36" s="218" t="s">
        <v>1763</v>
      </c>
      <c r="M36" s="195">
        <f>M16</f>
        <v>0</v>
      </c>
      <c r="N36" s="183"/>
    </row>
    <row r="37" spans="2:14" ht="33.6" customHeight="1" thickTop="1" thickBot="1" x14ac:dyDescent="0.2">
      <c r="B37" s="220" t="s">
        <v>1767</v>
      </c>
      <c r="C37" s="226">
        <f>SUM(C34:C36)</f>
        <v>0</v>
      </c>
      <c r="D37" s="183"/>
      <c r="G37" s="209" t="s">
        <v>1759</v>
      </c>
      <c r="H37" s="210"/>
      <c r="I37" s="183"/>
      <c r="L37" s="219" t="s">
        <v>1778</v>
      </c>
      <c r="M37" s="195" t="str">
        <f>IFERROR(-(IFERROR(ROUNDDOWN(N18+N32,0),"")),"")</f>
        <v/>
      </c>
      <c r="N37" s="183"/>
    </row>
    <row r="38" spans="2:14" ht="33.6" customHeight="1" thickTop="1" thickBot="1" x14ac:dyDescent="0.2">
      <c r="B38" s="209" t="s">
        <v>1766</v>
      </c>
      <c r="C38" s="224"/>
      <c r="D38" s="183"/>
      <c r="G38" s="205" t="s">
        <v>1714</v>
      </c>
      <c r="H38" s="195">
        <f>H5+H8+H11+H15+H19</f>
        <v>0</v>
      </c>
      <c r="I38" s="307" t="s">
        <v>1760</v>
      </c>
      <c r="L38" s="223" t="s">
        <v>1764</v>
      </c>
      <c r="M38" s="197" t="str">
        <f>IFERROR(ROUNDDOWN((M36+M37)*0.1,0),"")</f>
        <v/>
      </c>
      <c r="N38" s="183"/>
    </row>
    <row r="39" spans="2:14" ht="33.6" customHeight="1" thickTop="1" thickBot="1" x14ac:dyDescent="0.2">
      <c r="B39" s="218" t="s">
        <v>1765</v>
      </c>
      <c r="C39" s="195">
        <f>C22</f>
        <v>0</v>
      </c>
      <c r="D39" s="183"/>
      <c r="G39" s="194" t="s">
        <v>1780</v>
      </c>
      <c r="H39" s="195" t="str">
        <f>IFERROR(-I20,"")</f>
        <v/>
      </c>
      <c r="I39" s="308"/>
      <c r="L39" s="220" t="s">
        <v>1767</v>
      </c>
      <c r="M39" s="226">
        <f>SUM(M36:M38)</f>
        <v>0</v>
      </c>
      <c r="N39" s="183"/>
    </row>
    <row r="40" spans="2:14" ht="33.6" customHeight="1" thickTop="1" thickBot="1" x14ac:dyDescent="0.2">
      <c r="B40" s="225" t="s">
        <v>1779</v>
      </c>
      <c r="C40" s="195">
        <f>IFERROR(-(IFERROR(ROUNDDOWN(D24,0),"")),"")</f>
        <v>0</v>
      </c>
      <c r="D40" s="211"/>
      <c r="G40" s="213" t="s">
        <v>1744</v>
      </c>
      <c r="H40" s="197" t="str">
        <f>IFERROR(ROUNDDOWN((H5+H8+H11+H15+H19-I20)*0.1,0),"")</f>
        <v/>
      </c>
      <c r="I40" s="308"/>
      <c r="L40" s="209" t="s">
        <v>1766</v>
      </c>
      <c r="M40" s="210"/>
    </row>
    <row r="41" spans="2:14" ht="33.6" customHeight="1" thickTop="1" thickBot="1" x14ac:dyDescent="0.2">
      <c r="B41" s="206" t="s">
        <v>1769</v>
      </c>
      <c r="C41" s="197">
        <f>IFERROR(ROUNDDOWN((C39+C40)*0.1,0),"")</f>
        <v>0</v>
      </c>
      <c r="D41" s="212"/>
      <c r="G41" s="207" t="s">
        <v>1761</v>
      </c>
      <c r="H41" s="208" t="str">
        <f>IFERROR(H39+H40,"")</f>
        <v/>
      </c>
      <c r="I41" s="183"/>
      <c r="L41" s="218" t="s">
        <v>1765</v>
      </c>
      <c r="M41" s="195">
        <f>M22</f>
        <v>0</v>
      </c>
      <c r="N41" s="211"/>
    </row>
    <row r="42" spans="2:14" ht="33.6" customHeight="1" thickTop="1" thickBot="1" x14ac:dyDescent="0.2">
      <c r="B42" s="207" t="s">
        <v>1768</v>
      </c>
      <c r="C42" s="226">
        <f>SUM(C39:C41)</f>
        <v>0</v>
      </c>
      <c r="D42" s="212"/>
      <c r="G42" s="209" t="s">
        <v>1762</v>
      </c>
      <c r="H42" s="210"/>
      <c r="I42" s="211"/>
      <c r="L42" s="225" t="s">
        <v>1779</v>
      </c>
      <c r="M42" s="195" t="str">
        <f>IFERROR(-(IFERROR(ROUNDDOWN(N24+N34,0),"")),"")</f>
        <v/>
      </c>
      <c r="N42" s="212"/>
    </row>
    <row r="43" spans="2:14" ht="33.6" customHeight="1" thickTop="1" thickBot="1" x14ac:dyDescent="0.2">
      <c r="B43" s="209" t="s">
        <v>1770</v>
      </c>
      <c r="C43" s="224"/>
      <c r="G43" s="194"/>
      <c r="H43" s="228"/>
      <c r="I43" s="212"/>
      <c r="L43" s="206" t="s">
        <v>1769</v>
      </c>
      <c r="M43" s="197" t="str">
        <f>IFERROR(ROUNDDOWN((M41+M42)*0.1,0),"")</f>
        <v/>
      </c>
      <c r="N43" s="212"/>
    </row>
    <row r="44" spans="2:14" ht="33.6" customHeight="1" thickTop="1" thickBot="1" x14ac:dyDescent="0.2">
      <c r="B44" s="227" t="s">
        <v>1757</v>
      </c>
      <c r="C44" s="226">
        <f>IFERROR(C32-C37-C42,"")</f>
        <v>0</v>
      </c>
      <c r="G44" s="194"/>
      <c r="H44" s="228"/>
      <c r="I44" s="212"/>
      <c r="L44" s="207" t="s">
        <v>1768</v>
      </c>
      <c r="M44" s="226">
        <f>SUM(M41:M43)</f>
        <v>0</v>
      </c>
    </row>
    <row r="45" spans="2:14" ht="33.6" customHeight="1" thickTop="1" x14ac:dyDescent="0.15">
      <c r="B45" s="209" t="s">
        <v>1759</v>
      </c>
      <c r="C45" s="210"/>
      <c r="G45" s="229"/>
      <c r="H45" s="230"/>
      <c r="I45" s="231"/>
      <c r="L45" s="209" t="s">
        <v>1770</v>
      </c>
      <c r="M45" s="210"/>
    </row>
    <row r="46" spans="2:14" ht="33.6" customHeight="1" thickBot="1" x14ac:dyDescent="0.2">
      <c r="B46" s="218" t="s">
        <v>1714</v>
      </c>
      <c r="C46" s="195">
        <f>C5+C10+C15+C21+C27</f>
        <v>0</v>
      </c>
      <c r="D46" s="307" t="s">
        <v>1760</v>
      </c>
      <c r="G46" s="232"/>
      <c r="H46" s="233"/>
      <c r="I46" s="231"/>
      <c r="L46" s="227" t="s">
        <v>1757</v>
      </c>
      <c r="M46" s="226">
        <f>IFERROR(M34-M39-M44,"")</f>
        <v>0</v>
      </c>
      <c r="N46" s="183"/>
    </row>
    <row r="47" spans="2:14" ht="33.6" customHeight="1" thickTop="1" thickBot="1" x14ac:dyDescent="0.2">
      <c r="B47" s="221" t="s">
        <v>1780</v>
      </c>
      <c r="C47" s="195">
        <f>IFERROR(-(IFERROR(ROUNDDOWN(D5+D10+D15+D21+D27,0),"")),"")</f>
        <v>0</v>
      </c>
      <c r="D47" s="308"/>
      <c r="I47" s="183"/>
      <c r="L47" s="209" t="s">
        <v>1759</v>
      </c>
      <c r="M47" s="210"/>
      <c r="N47" s="183"/>
    </row>
    <row r="48" spans="2:14" ht="33.6" customHeight="1" thickTop="1" thickBot="1" x14ac:dyDescent="0.2">
      <c r="B48" s="222" t="s">
        <v>1744</v>
      </c>
      <c r="C48" s="197">
        <f>IFERROR(ROUNDDOWN((C46+C47)*0.1,0),"")</f>
        <v>0</v>
      </c>
      <c r="D48" s="308"/>
      <c r="I48" s="183"/>
      <c r="L48" s="205" t="s">
        <v>1714</v>
      </c>
      <c r="M48" s="195">
        <f>M5+M10+M15+M21+M27</f>
        <v>0</v>
      </c>
      <c r="N48" s="307" t="s">
        <v>1760</v>
      </c>
    </row>
    <row r="49" spans="2:14" ht="33.6" customHeight="1" thickTop="1" thickBot="1" x14ac:dyDescent="0.2">
      <c r="B49" s="207" t="s">
        <v>1761</v>
      </c>
      <c r="C49" s="208">
        <f>IFERROR(C47+C48,"")</f>
        <v>0</v>
      </c>
      <c r="I49" s="183"/>
      <c r="L49" s="194" t="s">
        <v>1780</v>
      </c>
      <c r="M49" s="195" t="str">
        <f>IFERROR(-(IFERROR(ROUNDDOWN(N5+N10+N15+N21+N27+N30,0),"")),"")</f>
        <v/>
      </c>
      <c r="N49" s="308"/>
    </row>
    <row r="50" spans="2:14" ht="33.6" customHeight="1" thickTop="1" thickBot="1" x14ac:dyDescent="0.2">
      <c r="B50" s="209" t="s">
        <v>1762</v>
      </c>
      <c r="C50" s="210"/>
      <c r="L50" s="213" t="s">
        <v>1744</v>
      </c>
      <c r="M50" s="197" t="str">
        <f>IFERROR(ROUNDDOWN((M48+M49)*0.1,0),"")</f>
        <v/>
      </c>
      <c r="N50" s="308"/>
    </row>
    <row r="51" spans="2:14" ht="33.6" customHeight="1" thickTop="1" thickBot="1" x14ac:dyDescent="0.2">
      <c r="L51" s="207" t="s">
        <v>1761</v>
      </c>
      <c r="M51" s="208" t="str">
        <f>IFERROR(M49+M50,"")</f>
        <v/>
      </c>
    </row>
    <row r="52" spans="2:14" ht="33.6" customHeight="1" thickTop="1" x14ac:dyDescent="0.15">
      <c r="L52" s="209" t="s">
        <v>1762</v>
      </c>
      <c r="M52" s="210"/>
    </row>
  </sheetData>
  <sheetProtection algorithmName="SHA-512" hashValue="S7WkrGbkEhLOgeEM+bdoFXL+p7Is9+ttc5WtDaBGoUPYeErYOxzRq7mP4sl4EoIWTkPLpgwUMPdnbbwQ92msnA==" saltValue="Cd8jNOIoKkR7s3UbS+r5Eg==" spinCount="100000" sheet="1" selectLockedCells="1"/>
  <mergeCells count="35">
    <mergeCell ref="A1:N1"/>
    <mergeCell ref="A2:D2"/>
    <mergeCell ref="F2:I2"/>
    <mergeCell ref="K2:N2"/>
    <mergeCell ref="A3:A7"/>
    <mergeCell ref="F3:F5"/>
    <mergeCell ref="K3:K7"/>
    <mergeCell ref="F6:F8"/>
    <mergeCell ref="A8:A12"/>
    <mergeCell ref="K8:K12"/>
    <mergeCell ref="F9:F12"/>
    <mergeCell ref="A13:A18"/>
    <mergeCell ref="F13:F16"/>
    <mergeCell ref="K13:K18"/>
    <mergeCell ref="F17:F19"/>
    <mergeCell ref="A19:A24"/>
    <mergeCell ref="K19:K24"/>
    <mergeCell ref="F20:G20"/>
    <mergeCell ref="F21:G21"/>
    <mergeCell ref="F22:G22"/>
    <mergeCell ref="F23:G23"/>
    <mergeCell ref="F24:G24"/>
    <mergeCell ref="A25:A29"/>
    <mergeCell ref="K25:K29"/>
    <mergeCell ref="A30:B30"/>
    <mergeCell ref="K30:L30"/>
    <mergeCell ref="D46:D48"/>
    <mergeCell ref="I38:I40"/>
    <mergeCell ref="N48:N50"/>
    <mergeCell ref="A31:B31"/>
    <mergeCell ref="K31:L31"/>
    <mergeCell ref="A32:B32"/>
    <mergeCell ref="K32:L32"/>
    <mergeCell ref="K33:L33"/>
    <mergeCell ref="K34:L34"/>
  </mergeCells>
  <phoneticPr fontId="3"/>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121C9C-ACA7-4A98-B33C-6F25713437C9}">
  <sheetPr>
    <tabColor rgb="FFFF0000"/>
  </sheetPr>
  <dimension ref="A1:A100"/>
  <sheetViews>
    <sheetView showGridLines="0" view="pageBreakPreview" topLeftCell="A2" zoomScaleNormal="100" zoomScaleSheetLayoutView="100" workbookViewId="0">
      <selection activeCell="P10" sqref="P10"/>
    </sheetView>
  </sheetViews>
  <sheetFormatPr defaultColWidth="8.875" defaultRowHeight="13.5" x14ac:dyDescent="0.15"/>
  <cols>
    <col min="1" max="15" width="11.5" style="120" customWidth="1"/>
    <col min="16" max="16384" width="8.875" style="120"/>
  </cols>
  <sheetData>
    <row r="1" spans="1:1" ht="21" x14ac:dyDescent="0.2">
      <c r="A1" s="121" t="s">
        <v>1694</v>
      </c>
    </row>
    <row r="2" spans="1:1" ht="21" customHeight="1" x14ac:dyDescent="0.2">
      <c r="A2" s="121"/>
    </row>
    <row r="3" spans="1:1" ht="21" customHeight="1" x14ac:dyDescent="0.2">
      <c r="A3" s="121"/>
    </row>
    <row r="4" spans="1:1" ht="21" customHeight="1" x14ac:dyDescent="0.2">
      <c r="A4" s="121"/>
    </row>
    <row r="5" spans="1:1" ht="21" customHeight="1" x14ac:dyDescent="0.2">
      <c r="A5" s="121"/>
    </row>
    <row r="6" spans="1:1" ht="21" customHeight="1" x14ac:dyDescent="0.2">
      <c r="A6" s="121"/>
    </row>
    <row r="7" spans="1:1" ht="21" customHeight="1" x14ac:dyDescent="0.2">
      <c r="A7" s="121"/>
    </row>
    <row r="8" spans="1:1" ht="21" customHeight="1" x14ac:dyDescent="0.2">
      <c r="A8" s="121"/>
    </row>
    <row r="9" spans="1:1" ht="21" customHeight="1" x14ac:dyDescent="0.2">
      <c r="A9" s="121"/>
    </row>
    <row r="10" spans="1:1" ht="21" customHeight="1" x14ac:dyDescent="0.2">
      <c r="A10" s="121"/>
    </row>
    <row r="11" spans="1:1" ht="21" customHeight="1" x14ac:dyDescent="0.2">
      <c r="A11" s="121"/>
    </row>
    <row r="12" spans="1:1" ht="21" customHeight="1" x14ac:dyDescent="0.2">
      <c r="A12" s="121"/>
    </row>
    <row r="13" spans="1:1" ht="21" customHeight="1" x14ac:dyDescent="0.2">
      <c r="A13" s="121"/>
    </row>
    <row r="14" spans="1:1" ht="21" customHeight="1" x14ac:dyDescent="0.2">
      <c r="A14" s="121"/>
    </row>
    <row r="15" spans="1:1" ht="21" customHeight="1" x14ac:dyDescent="0.2">
      <c r="A15" s="121"/>
    </row>
    <row r="16" spans="1:1" ht="21" customHeight="1" x14ac:dyDescent="0.2">
      <c r="A16" s="121"/>
    </row>
    <row r="17" spans="1:1" ht="21" customHeight="1" x14ac:dyDescent="0.2">
      <c r="A17" s="121"/>
    </row>
    <row r="18" spans="1:1" ht="21" customHeight="1" x14ac:dyDescent="0.2">
      <c r="A18" s="121"/>
    </row>
    <row r="19" spans="1:1" ht="21" customHeight="1" x14ac:dyDescent="0.2">
      <c r="A19" s="121"/>
    </row>
    <row r="20" spans="1:1" ht="21" customHeight="1" x14ac:dyDescent="0.15"/>
    <row r="21" spans="1:1" ht="21" customHeight="1" x14ac:dyDescent="0.15"/>
    <row r="22" spans="1:1" ht="21" customHeight="1" x14ac:dyDescent="0.2">
      <c r="A22" s="121" t="s">
        <v>1695</v>
      </c>
    </row>
    <row r="23" spans="1:1" ht="21" customHeight="1" x14ac:dyDescent="0.15"/>
    <row r="24" spans="1:1" ht="21" customHeight="1" x14ac:dyDescent="0.15"/>
    <row r="25" spans="1:1" ht="21" customHeight="1" x14ac:dyDescent="0.15"/>
    <row r="26" spans="1:1" ht="21" customHeight="1" x14ac:dyDescent="0.15"/>
    <row r="27" spans="1:1" ht="21" customHeight="1" x14ac:dyDescent="0.15"/>
    <row r="28" spans="1:1" ht="21" customHeight="1" x14ac:dyDescent="0.15"/>
    <row r="29" spans="1:1" ht="21" customHeight="1" x14ac:dyDescent="0.15"/>
    <row r="30" spans="1:1" ht="21" customHeight="1" x14ac:dyDescent="0.15"/>
    <row r="31" spans="1:1" ht="21" customHeight="1" x14ac:dyDescent="0.15"/>
    <row r="32" spans="1:1" ht="21" customHeight="1" x14ac:dyDescent="0.15"/>
    <row r="33" ht="21" customHeight="1" x14ac:dyDescent="0.15"/>
    <row r="34" ht="21" customHeight="1" x14ac:dyDescent="0.15"/>
    <row r="35" ht="21" customHeight="1" x14ac:dyDescent="0.15"/>
    <row r="36" ht="21" customHeight="1" x14ac:dyDescent="0.15"/>
    <row r="37" ht="21" customHeight="1" x14ac:dyDescent="0.15"/>
    <row r="38" ht="21" customHeight="1" x14ac:dyDescent="0.15"/>
    <row r="39" ht="21" customHeight="1" x14ac:dyDescent="0.15"/>
    <row r="40" ht="21" customHeight="1" x14ac:dyDescent="0.15"/>
    <row r="41" ht="21" customHeight="1" x14ac:dyDescent="0.15"/>
    <row r="42" ht="21" customHeight="1" x14ac:dyDescent="0.15"/>
    <row r="43" ht="21" customHeight="1" x14ac:dyDescent="0.15"/>
    <row r="44" ht="21" customHeight="1" x14ac:dyDescent="0.15"/>
    <row r="45" ht="21" customHeight="1" x14ac:dyDescent="0.15"/>
    <row r="46" ht="21" customHeight="1" x14ac:dyDescent="0.15"/>
    <row r="47" ht="21" customHeight="1" x14ac:dyDescent="0.15"/>
    <row r="48" ht="21" customHeight="1" x14ac:dyDescent="0.15"/>
    <row r="49" ht="21" customHeight="1" x14ac:dyDescent="0.15"/>
    <row r="50" ht="21" customHeight="1" x14ac:dyDescent="0.15"/>
    <row r="51" ht="21" customHeight="1" x14ac:dyDescent="0.15"/>
    <row r="52" ht="21" customHeight="1" x14ac:dyDescent="0.15"/>
    <row r="53" ht="21" customHeight="1" x14ac:dyDescent="0.15"/>
    <row r="54" ht="21" customHeight="1" x14ac:dyDescent="0.15"/>
    <row r="55" ht="21" customHeight="1" x14ac:dyDescent="0.15"/>
    <row r="56" ht="21" customHeight="1" x14ac:dyDescent="0.15"/>
    <row r="57" ht="21" customHeight="1" x14ac:dyDescent="0.15"/>
    <row r="58" ht="21" customHeight="1" x14ac:dyDescent="0.15"/>
    <row r="59" ht="21" customHeight="1" x14ac:dyDescent="0.15"/>
    <row r="60" ht="21" customHeight="1" x14ac:dyDescent="0.15"/>
    <row r="61" ht="21" customHeight="1" x14ac:dyDescent="0.15"/>
    <row r="62" ht="21" customHeight="1" x14ac:dyDescent="0.15"/>
    <row r="63" ht="21" customHeight="1" x14ac:dyDescent="0.15"/>
    <row r="64" ht="21" customHeight="1" x14ac:dyDescent="0.15"/>
    <row r="65" ht="21" customHeight="1" x14ac:dyDescent="0.15"/>
    <row r="66" ht="21" customHeight="1" x14ac:dyDescent="0.15"/>
    <row r="67" ht="21" customHeight="1" x14ac:dyDescent="0.15"/>
    <row r="68" ht="21" customHeight="1" x14ac:dyDescent="0.15"/>
    <row r="69" ht="21" customHeight="1" x14ac:dyDescent="0.15"/>
    <row r="70" ht="21" customHeight="1" x14ac:dyDescent="0.15"/>
    <row r="71" ht="21" customHeight="1" x14ac:dyDescent="0.15"/>
    <row r="72" ht="21" customHeight="1" x14ac:dyDescent="0.15"/>
    <row r="73" ht="21" customHeight="1" x14ac:dyDescent="0.15"/>
    <row r="74" ht="21" customHeight="1" x14ac:dyDescent="0.15"/>
    <row r="75" ht="21" customHeight="1" x14ac:dyDescent="0.15"/>
    <row r="76" ht="21" customHeight="1" x14ac:dyDescent="0.15"/>
    <row r="77" ht="21" customHeight="1" x14ac:dyDescent="0.15"/>
    <row r="78" ht="21" customHeight="1" x14ac:dyDescent="0.15"/>
    <row r="79" ht="21" customHeight="1" x14ac:dyDescent="0.15"/>
    <row r="80" ht="21" customHeight="1" x14ac:dyDescent="0.15"/>
    <row r="81" ht="21" customHeight="1" x14ac:dyDescent="0.15"/>
    <row r="82" ht="21" customHeight="1" x14ac:dyDescent="0.15"/>
    <row r="83" ht="21" customHeight="1" x14ac:dyDescent="0.15"/>
    <row r="84" ht="21" customHeight="1" x14ac:dyDescent="0.15"/>
    <row r="85" ht="21" customHeight="1" x14ac:dyDescent="0.15"/>
    <row r="86" ht="21" customHeight="1" x14ac:dyDescent="0.15"/>
    <row r="87" ht="21" customHeight="1" x14ac:dyDescent="0.15"/>
    <row r="88" ht="21" customHeight="1" x14ac:dyDescent="0.15"/>
    <row r="89" ht="21" customHeight="1" x14ac:dyDescent="0.15"/>
    <row r="90" ht="21" customHeight="1" x14ac:dyDescent="0.15"/>
    <row r="91" ht="21" customHeight="1" x14ac:dyDescent="0.15"/>
    <row r="92" ht="21" customHeight="1" x14ac:dyDescent="0.15"/>
    <row r="93" ht="21" customHeight="1" x14ac:dyDescent="0.15"/>
    <row r="94" ht="21" customHeight="1" x14ac:dyDescent="0.15"/>
    <row r="95" ht="21" customHeight="1" x14ac:dyDescent="0.15"/>
    <row r="96" ht="21" customHeight="1" x14ac:dyDescent="0.15"/>
    <row r="97" ht="21" customHeight="1" x14ac:dyDescent="0.15"/>
    <row r="98" ht="21" customHeight="1" x14ac:dyDescent="0.15"/>
    <row r="99" ht="21" customHeight="1" x14ac:dyDescent="0.15"/>
    <row r="100" ht="21" customHeight="1" x14ac:dyDescent="0.15"/>
  </sheetData>
  <sheetProtection algorithmName="SHA-512" hashValue="ZUsY2fyBcslCnq/EJG1t00wlRAym0/OG7WR1KBC+0RadXTOOBxekB5rOozjVypAqTMNscs5Mfgau85ktUc83HQ==" saltValue="atiMTOSjqhy+IvHISNmb+w==" spinCount="100000" sheet="1" objects="1" scenarios="1" selectLockedCells="1" selectUnlockedCells="1"/>
  <phoneticPr fontId="3"/>
  <pageMargins left="0.7" right="0.7" top="0.75" bottom="0.75" header="0.3" footer="0.3"/>
  <pageSetup paperSize="9" scale="5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6150C1-88B3-4089-AC42-144999759E6B}">
  <sheetPr codeName="Sheet5">
    <tabColor rgb="FF0070C0"/>
    <pageSetUpPr fitToPage="1"/>
  </sheetPr>
  <dimension ref="A1:H112"/>
  <sheetViews>
    <sheetView view="pageBreakPreview" zoomScaleNormal="100" zoomScaleSheetLayoutView="100" workbookViewId="0">
      <selection activeCell="C10" sqref="C10"/>
    </sheetView>
  </sheetViews>
  <sheetFormatPr defaultRowHeight="13.5" x14ac:dyDescent="0.15"/>
  <cols>
    <col min="1" max="7" width="16.75" customWidth="1"/>
    <col min="8" max="8" width="22.75" customWidth="1"/>
  </cols>
  <sheetData>
    <row r="1" spans="1:8" ht="21" x14ac:dyDescent="0.15">
      <c r="A1" s="334" t="s">
        <v>21</v>
      </c>
      <c r="B1" s="335"/>
      <c r="C1" s="335"/>
      <c r="D1" s="335"/>
      <c r="E1" s="335"/>
      <c r="F1" s="335"/>
      <c r="G1" s="335"/>
      <c r="H1" s="335"/>
    </row>
    <row r="2" spans="1:8" ht="15" customHeight="1" x14ac:dyDescent="0.15"/>
    <row r="3" spans="1:8" ht="15" customHeight="1" x14ac:dyDescent="0.15">
      <c r="A3" s="12" t="s">
        <v>22</v>
      </c>
      <c r="B3" s="339" t="e">
        <f>VLOOKUP(入力シート!C5,リスト!$A:$B,2,FALSE)</f>
        <v>#N/A</v>
      </c>
      <c r="C3" s="340"/>
      <c r="D3" s="340"/>
      <c r="E3" s="340"/>
      <c r="F3" s="341"/>
      <c r="G3" s="22"/>
      <c r="H3" s="10"/>
    </row>
    <row r="4" spans="1:8" ht="15" customHeight="1" x14ac:dyDescent="0.15">
      <c r="A4" s="12" t="s">
        <v>26</v>
      </c>
      <c r="B4" s="21">
        <f>入力シート!C7</f>
        <v>0</v>
      </c>
      <c r="C4" s="12" t="s">
        <v>0</v>
      </c>
      <c r="D4" s="16">
        <f>入力シート!C8</f>
        <v>0</v>
      </c>
      <c r="E4" s="12" t="s">
        <v>23</v>
      </c>
      <c r="F4" s="11">
        <f>入力シート!C9</f>
        <v>0</v>
      </c>
      <c r="G4" s="22"/>
      <c r="H4" s="10"/>
    </row>
    <row r="5" spans="1:8" ht="15" customHeight="1" x14ac:dyDescent="0.15">
      <c r="A5" s="12" t="s">
        <v>29</v>
      </c>
      <c r="B5" s="342">
        <f>入力シート!C11</f>
        <v>0</v>
      </c>
      <c r="C5" s="340"/>
      <c r="D5" s="340"/>
      <c r="E5" s="340"/>
      <c r="F5" s="341"/>
      <c r="G5" s="23"/>
      <c r="H5" s="8"/>
    </row>
    <row r="6" spans="1:8" ht="15" customHeight="1" x14ac:dyDescent="0.15">
      <c r="A6" s="12" t="s">
        <v>28</v>
      </c>
      <c r="B6" s="342">
        <f>入力シート!C12</f>
        <v>0</v>
      </c>
      <c r="C6" s="340"/>
      <c r="D6" s="340"/>
      <c r="E6" s="340"/>
      <c r="F6" s="341"/>
      <c r="G6" s="23"/>
      <c r="H6" s="8"/>
    </row>
    <row r="7" spans="1:8" ht="15" customHeight="1" x14ac:dyDescent="0.15">
      <c r="A7" s="10"/>
      <c r="B7" s="8"/>
      <c r="C7" s="8"/>
      <c r="D7" s="8"/>
      <c r="E7" s="8"/>
      <c r="F7" s="8"/>
      <c r="G7" s="8"/>
      <c r="H7" s="8"/>
    </row>
    <row r="8" spans="1:8" ht="15" customHeight="1" x14ac:dyDescent="0.15">
      <c r="A8" s="10"/>
      <c r="B8" s="8"/>
      <c r="C8" s="8"/>
      <c r="D8" s="8"/>
      <c r="E8" s="8"/>
      <c r="F8" s="8"/>
      <c r="G8" s="8"/>
      <c r="H8" s="8"/>
    </row>
    <row r="9" spans="1:8" ht="15" customHeight="1" x14ac:dyDescent="0.15">
      <c r="A9" s="328" t="s">
        <v>78</v>
      </c>
      <c r="B9" s="343">
        <f>SUM(E18:E21,F18:F19,F21,G18:G19,H18)</f>
        <v>0</v>
      </c>
      <c r="C9" s="8" t="s">
        <v>80</v>
      </c>
      <c r="E9" s="8"/>
      <c r="F9" s="8"/>
      <c r="G9" s="8"/>
      <c r="H9" s="8"/>
    </row>
    <row r="10" spans="1:8" ht="15" customHeight="1" x14ac:dyDescent="0.15">
      <c r="A10" s="293"/>
      <c r="B10" s="343"/>
      <c r="C10" s="14">
        <f>入力シート!C14</f>
        <v>0</v>
      </c>
      <c r="D10" s="8"/>
      <c r="E10" s="8"/>
      <c r="F10" s="8"/>
      <c r="G10" s="8"/>
      <c r="H10" s="8"/>
    </row>
    <row r="11" spans="1:8" ht="15" customHeight="1" x14ac:dyDescent="0.15">
      <c r="C11" s="27"/>
      <c r="D11" s="8"/>
      <c r="E11" s="8"/>
      <c r="F11" s="8"/>
      <c r="G11" s="8"/>
      <c r="H11" s="8"/>
    </row>
    <row r="12" spans="1:8" ht="15" customHeight="1" thickBot="1" x14ac:dyDescent="0.2">
      <c r="A12" s="10"/>
      <c r="B12" s="8"/>
      <c r="C12" s="28" t="str">
        <f>" 請求者"&amp;"   "&amp;F4</f>
        <v xml:space="preserve"> 請求者   0</v>
      </c>
      <c r="D12" s="29"/>
      <c r="F12" s="8"/>
      <c r="G12" s="8"/>
      <c r="H12" s="8"/>
    </row>
    <row r="13" spans="1:8" ht="15" customHeight="1" x14ac:dyDescent="0.15">
      <c r="A13" s="8" t="s">
        <v>79</v>
      </c>
    </row>
    <row r="14" spans="1:8" ht="15" customHeight="1" x14ac:dyDescent="0.15">
      <c r="A14" s="328" t="s">
        <v>70</v>
      </c>
      <c r="B14" s="330" t="s">
        <v>73</v>
      </c>
      <c r="C14" s="328"/>
      <c r="D14" s="328" t="s">
        <v>74</v>
      </c>
      <c r="E14" s="331" t="s">
        <v>75</v>
      </c>
      <c r="F14" s="331" t="s">
        <v>76</v>
      </c>
      <c r="G14" s="331" t="s">
        <v>85</v>
      </c>
      <c r="H14" s="331" t="s">
        <v>77</v>
      </c>
    </row>
    <row r="15" spans="1:8" ht="15" customHeight="1" x14ac:dyDescent="0.15">
      <c r="A15" s="328"/>
      <c r="B15" s="328" t="s">
        <v>71</v>
      </c>
      <c r="C15" s="328" t="s">
        <v>72</v>
      </c>
      <c r="D15" s="328"/>
      <c r="E15" s="332"/>
      <c r="F15" s="332"/>
      <c r="G15" s="332"/>
      <c r="H15" s="332"/>
    </row>
    <row r="16" spans="1:8" ht="15" customHeight="1" x14ac:dyDescent="0.15">
      <c r="A16" s="329"/>
      <c r="B16" s="293"/>
      <c r="C16" s="293"/>
      <c r="D16" s="293"/>
      <c r="E16" s="332"/>
      <c r="F16" s="332"/>
      <c r="G16" s="332"/>
      <c r="H16" s="332"/>
    </row>
    <row r="17" spans="1:8" ht="15" customHeight="1" x14ac:dyDescent="0.15">
      <c r="A17" s="329"/>
      <c r="B17" s="293"/>
      <c r="C17" s="293"/>
      <c r="D17" s="293"/>
      <c r="E17" s="333"/>
      <c r="F17" s="333"/>
      <c r="G17" s="333"/>
      <c r="H17" s="333"/>
    </row>
    <row r="18" spans="1:8" ht="15" customHeight="1" x14ac:dyDescent="0.15">
      <c r="A18" s="13" t="str">
        <f>IF(入力シート!C43&lt;&gt;"",入力シート!C43,"")</f>
        <v/>
      </c>
      <c r="B18" s="13" t="str">
        <f>IF(入力シート!C48&lt;&gt;"",入力シート!C48,"")</f>
        <v/>
      </c>
      <c r="C18" s="13" t="str">
        <f>IF(入力シート!D48&lt;&gt;"",入力シート!D48,"")</f>
        <v/>
      </c>
      <c r="D18" s="344" t="str">
        <f>IF(ROUNDDOWN(SUMIF(入力シート!C43:C46,"自家用車",入力シート!D43:D46),0)&gt;0,ROUNDDOWN(SUMIF(入力シート!C43:C46,"自家用車",入力シート!D43:D46),0),"")</f>
        <v/>
      </c>
      <c r="E18" s="30" t="str">
        <f>IF(SUMIF(入力シート!$C$43:$C$46,"鉄道",入力シート!$C$53:$C$56)&gt;0,SUMIF(入力シート!$C$43:$C$46,"鉄道",入力シート!$C$53:$C$56),"")</f>
        <v/>
      </c>
      <c r="F18" s="30" t="str">
        <f>IF(AND('（包括）宿泊費明細（職員分）'!$AM$44=2,'（包括）宿泊費明細（職員分）'!AD44&gt;0),'（包括）宿泊費明細（職員分）'!AD44,"")</f>
        <v/>
      </c>
      <c r="G18" s="30" t="str">
        <f>IF(転居費明細!AD37&gt;0,転居費明細!AD37,"")</f>
        <v/>
      </c>
      <c r="H18" s="134" t="str">
        <f>IF(入力シート!C57="2.負担あり（７分未満）", 300, IF(入力シート!C57="3.負担あり（７分以上）", 入力シート!D57*44, ""))</f>
        <v/>
      </c>
    </row>
    <row r="19" spans="1:8" ht="15" customHeight="1" x14ac:dyDescent="0.15">
      <c r="A19" s="13" t="str">
        <f>IF(入力シート!C44&lt;&gt;"",入力シート!C44,"")</f>
        <v/>
      </c>
      <c r="B19" s="13" t="str">
        <f>IF(入力シート!C49&lt;&gt;"",入力シート!C49,"")</f>
        <v/>
      </c>
      <c r="C19" s="13" t="str">
        <f>IF(入力シート!D49&lt;&gt;"",入力シート!D49,"")</f>
        <v/>
      </c>
      <c r="D19" s="345"/>
      <c r="E19" s="30" t="str">
        <f>IF(SUMIF(入力シート!$C$43:$C$46,"船舶",入力シート!$C$53:$C$56)&gt;0,SUMIF(入力シート!$C$43:$C$46,"船舶",入力シート!$C$53:$C$56),"")</f>
        <v/>
      </c>
      <c r="F19" s="30" t="str">
        <f>IF(AND('（包括）宿泊費明細（職員分）'!$AM$44=2,'（包括）宿泊費明細（職員分）'!AD45&gt;0),'（包括）宿泊費明細（職員分）'!AD45,"")</f>
        <v/>
      </c>
      <c r="G19" s="30" t="str">
        <f>IF(SUM(E31:E34,F31:F32,F34,E43:E46,F43:F44,F46,E55:E58,F55:F56,F58,E67:E70,F67:F68,F70,E79:E82,F79:F80,F82)&gt;0,SUM(E31:E34,F31:F32,F34,E43:E46,F43:F44,F46,E55:E58,F55:F56,F58,E67:E70,F67:F68,F70,E79:E82,F79:F80,F82),"")</f>
        <v/>
      </c>
      <c r="H19" s="336" t="str">
        <f>IF(入力シート!C59&lt;&gt;"",入力シート!C59,"")</f>
        <v/>
      </c>
    </row>
    <row r="20" spans="1:8" ht="15" customHeight="1" x14ac:dyDescent="0.15">
      <c r="A20" s="13" t="str">
        <f>IF(入力シート!C45&lt;&gt;"",入力シート!C45,"")</f>
        <v/>
      </c>
      <c r="B20" s="13" t="str">
        <f>IF(入力シート!C50&lt;&gt;"",入力シート!C50,"")</f>
        <v/>
      </c>
      <c r="C20" s="13" t="str">
        <f>IF(入力シート!D50&lt;&gt;"",入力シート!D50,"")</f>
        <v/>
      </c>
      <c r="D20" s="345"/>
      <c r="E20" s="30" t="str">
        <f>IF(SUMIF(入力シート!$C$43:$C$46,"航空機",入力シート!$C$53:$C$56)&gt;0,SUMIF(入力シート!$C$43:$C$46,"航空機",入力シート!$C$53:$C$56),"")</f>
        <v/>
      </c>
      <c r="F20" s="111" t="str">
        <f>IF(AND('（包括）宿泊費明細（職員分）'!$AM$44=2,'（包括）宿泊費明細（職員分）'!AD47&gt;0),"別紙のとおり","")</f>
        <v/>
      </c>
      <c r="G20" s="17"/>
      <c r="H20" s="337"/>
    </row>
    <row r="21" spans="1:8" ht="15" customHeight="1" x14ac:dyDescent="0.15">
      <c r="A21" s="13" t="str">
        <f>IF(入力シート!C46&lt;&gt;"",入力シート!C46,"")</f>
        <v/>
      </c>
      <c r="B21" s="13" t="str">
        <f>IF(入力シート!C51&lt;&gt;"",入力シート!C51,"")</f>
        <v/>
      </c>
      <c r="C21" s="13" t="str">
        <f>IF(入力シート!D51&lt;&gt;"",入力シート!D51,"")</f>
        <v/>
      </c>
      <c r="D21" s="346"/>
      <c r="E21" s="30" t="str" cm="1">
        <f t="array" ref="E21">IF(SUM(SUMIFS(入力シート!C53:C56,入力シート!C43:C46,{"自家用車","バス","レンタカー"}))&gt;0,SUM(SUMIFS(入力シート!C53:C56,入力シート!C43:C46,{"自家用車","バス","レンタカー"})),"")</f>
        <v/>
      </c>
      <c r="F21" s="30" t="str">
        <f>IF(AND('（包括）宿泊費明細（職員分）'!$AM$44=2,'（包括）宿泊費明細（職員分）'!AD46&gt;0),'（包括）宿泊費明細（職員分）'!AD46,"")</f>
        <v/>
      </c>
      <c r="G21" s="17"/>
      <c r="H21" s="338"/>
    </row>
    <row r="22" spans="1:8" ht="15" customHeight="1" x14ac:dyDescent="0.15">
      <c r="A22" s="15"/>
      <c r="B22" s="15"/>
      <c r="C22" s="15"/>
    </row>
    <row r="23" spans="1:8" ht="15" customHeight="1" x14ac:dyDescent="0.15"/>
    <row r="24" spans="1:8" ht="15" customHeight="1" x14ac:dyDescent="0.15">
      <c r="A24" t="s">
        <v>81</v>
      </c>
    </row>
    <row r="25" spans="1:8" ht="15" customHeight="1" x14ac:dyDescent="0.15">
      <c r="A25" s="12" t="s">
        <v>82</v>
      </c>
      <c r="B25" s="12" t="s">
        <v>83</v>
      </c>
      <c r="C25" s="12" t="s">
        <v>84</v>
      </c>
    </row>
    <row r="26" spans="1:8" ht="15" customHeight="1" x14ac:dyDescent="0.15">
      <c r="A26" s="11" t="str">
        <f>IF(入力シート!C65&lt;&gt;"",入力シート!C65,"")</f>
        <v/>
      </c>
      <c r="B26" s="19" t="str">
        <f>IF(入力シート!C66&lt;&gt;"",入力シート!C66,"")</f>
        <v/>
      </c>
      <c r="C26" s="20" t="str">
        <f>IF(入力シート!C67&lt;&gt;"",入力シート!C67,"")</f>
        <v/>
      </c>
    </row>
    <row r="27" spans="1:8" ht="15" customHeight="1" x14ac:dyDescent="0.15">
      <c r="A27" s="328" t="s">
        <v>70</v>
      </c>
      <c r="B27" s="330" t="s">
        <v>73</v>
      </c>
      <c r="C27" s="328"/>
      <c r="D27" s="328" t="s">
        <v>74</v>
      </c>
      <c r="E27" s="331" t="s">
        <v>75</v>
      </c>
      <c r="F27" s="331" t="s">
        <v>76</v>
      </c>
    </row>
    <row r="28" spans="1:8" ht="15" customHeight="1" x14ac:dyDescent="0.15">
      <c r="A28" s="328"/>
      <c r="B28" s="328" t="s">
        <v>71</v>
      </c>
      <c r="C28" s="328" t="s">
        <v>72</v>
      </c>
      <c r="D28" s="328"/>
      <c r="E28" s="332"/>
      <c r="F28" s="332"/>
    </row>
    <row r="29" spans="1:8" ht="15" customHeight="1" x14ac:dyDescent="0.15">
      <c r="A29" s="329"/>
      <c r="B29" s="293"/>
      <c r="C29" s="293"/>
      <c r="D29" s="293"/>
      <c r="E29" s="332"/>
      <c r="F29" s="332"/>
    </row>
    <row r="30" spans="1:8" ht="15" customHeight="1" x14ac:dyDescent="0.15">
      <c r="A30" s="329"/>
      <c r="B30" s="293"/>
      <c r="C30" s="293"/>
      <c r="D30" s="293"/>
      <c r="E30" s="333"/>
      <c r="F30" s="333"/>
    </row>
    <row r="31" spans="1:8" ht="15" customHeight="1" x14ac:dyDescent="0.15">
      <c r="A31" s="13" t="str">
        <f>IF(入力シート!C69&lt;&gt;"",入力シート!C69,"")</f>
        <v/>
      </c>
      <c r="B31" s="13" t="str">
        <f>IF(入力シート!C74&lt;&gt;"",入力シート!C74,"")</f>
        <v/>
      </c>
      <c r="C31" s="13" t="str">
        <f>IF(入力シート!D74&lt;&gt;"",入力シート!D74,"")</f>
        <v/>
      </c>
      <c r="D31" s="344" t="str">
        <f>IF(ROUNDDOWN(SUMIF(入力シート!C69:C72,"自家用車",入力シート!D69:D72),0)&gt;0,ROUNDDOWN(SUMIF(入力シート!C69:C72,"自家用車",入力シート!D69:D72),0),"")</f>
        <v/>
      </c>
      <c r="E31" s="30" t="str">
        <f>IF(SUMIF(入力シート!$C$69:$C$72,"鉄道",入力シート!$C$79:$C$82)&gt;0,SUMIF(入力シート!$C$69:$C$72,"鉄道",入力シート!$C$79:$C$82),"")</f>
        <v/>
      </c>
      <c r="F31" s="30" t="str">
        <f>IF('（包括）宿泊費明細（家族分）'!AD44&lt;&gt;"", '（包括）宿泊費明細（家族分）'!AD44, "")</f>
        <v/>
      </c>
    </row>
    <row r="32" spans="1:8" ht="15" customHeight="1" x14ac:dyDescent="0.15">
      <c r="A32" s="13" t="str">
        <f>IF(入力シート!C70&lt;&gt;"",入力シート!C70,"")</f>
        <v/>
      </c>
      <c r="B32" s="13" t="str">
        <f>IF(入力シート!C75&lt;&gt;"",入力シート!C75,"")</f>
        <v/>
      </c>
      <c r="C32" s="13" t="str">
        <f>IF(入力シート!D75&lt;&gt;"",入力シート!D75,"")</f>
        <v/>
      </c>
      <c r="D32" s="345"/>
      <c r="E32" s="30" t="str">
        <f>IF(SUMIF(入力シート!$C$69:$C$72,"船舶",入力シート!$C$79:$C$82)&gt;0,SUMIF(入力シート!$C$69:$C$72,"船舶",入力シート!$C$79:$C$82),"")</f>
        <v/>
      </c>
      <c r="F32" s="30" t="str">
        <f>IF('（包括）宿泊費明細（家族分）'!AD45&lt;&gt;"", '（包括）宿泊費明細（家族分）'!AD45, "")</f>
        <v/>
      </c>
    </row>
    <row r="33" spans="1:6" ht="15" customHeight="1" x14ac:dyDescent="0.15">
      <c r="A33" s="13" t="str">
        <f>IF(入力シート!C71&lt;&gt;"",入力シート!C71,"")</f>
        <v/>
      </c>
      <c r="B33" s="13" t="str">
        <f>IF(入力シート!C76&lt;&gt;"",入力シート!C76,"")</f>
        <v/>
      </c>
      <c r="C33" s="13" t="str">
        <f>IF(入力シート!D76&lt;&gt;"",入力シート!D76,"")</f>
        <v/>
      </c>
      <c r="D33" s="345"/>
      <c r="E33" s="30" t="str">
        <f>IF(SUMIF(入力シート!$C$69:$C$72,"航空機",入力シート!$C$79:$C$82)&gt;0,SUMIF(入力シート!$C$69:$C$72,"航空機",入力シート!$C$79:$C$82),"")</f>
        <v/>
      </c>
      <c r="F33" s="111" t="str">
        <f>IF('（包括）宿泊費明細（家族分）'!AD47&lt;&gt;"", "別紙のとおり", "")</f>
        <v/>
      </c>
    </row>
    <row r="34" spans="1:6" ht="15" customHeight="1" x14ac:dyDescent="0.15">
      <c r="A34" s="13" t="str">
        <f>IF(入力シート!C72&lt;&gt;"",入力シート!C72,"")</f>
        <v/>
      </c>
      <c r="B34" s="13" t="str">
        <f>IF(入力シート!C77&lt;&gt;"",入力シート!C77,"")</f>
        <v/>
      </c>
      <c r="C34" s="13" t="str">
        <f>IF(入力シート!D77&lt;&gt;"",入力シート!D77,"")</f>
        <v/>
      </c>
      <c r="D34" s="346"/>
      <c r="E34" s="30" t="str" cm="1">
        <f t="array" ref="E34">IF(SUM(SUMIFS(入力シート!C79:C82,入力シート!C69:C72,{"自家用車","バス","レンタカー"}))&gt;0,SUM(SUMIFS(入力シート!C79:C82,入力シート!C69:C72,{"自家用車","バス","レンタカー"})),"")</f>
        <v/>
      </c>
      <c r="F34" s="30" t="str">
        <f>IF('（包括）宿泊費明細（家族分）'!AD46&lt;&gt;"", '（包括）宿泊費明細（家族分）'!AD46, "")</f>
        <v/>
      </c>
    </row>
    <row r="35" spans="1:6" ht="15" customHeight="1" x14ac:dyDescent="0.15">
      <c r="A35" s="15"/>
      <c r="B35" s="15"/>
      <c r="C35" s="15"/>
    </row>
    <row r="36" spans="1:6" ht="15" customHeight="1" x14ac:dyDescent="0.15"/>
    <row r="37" spans="1:6" ht="15" customHeight="1" x14ac:dyDescent="0.15">
      <c r="A37" s="12" t="s">
        <v>82</v>
      </c>
      <c r="B37" s="12" t="s">
        <v>83</v>
      </c>
      <c r="C37" s="12" t="s">
        <v>84</v>
      </c>
    </row>
    <row r="38" spans="1:6" ht="15" customHeight="1" x14ac:dyDescent="0.15">
      <c r="A38" s="11" t="str">
        <f>IF(入力シート!C87&lt;&gt;"",入力シート!C87,"")</f>
        <v/>
      </c>
      <c r="B38" s="11" t="str">
        <f>IF(入力シート!C88&lt;&gt;"",入力シート!C88,"")</f>
        <v/>
      </c>
      <c r="C38" s="20" t="str">
        <f>IF(入力シート!C89&lt;&gt;"",入力シート!C89,"")</f>
        <v/>
      </c>
    </row>
    <row r="39" spans="1:6" ht="15" customHeight="1" x14ac:dyDescent="0.15">
      <c r="A39" s="328" t="s">
        <v>70</v>
      </c>
      <c r="B39" s="330" t="s">
        <v>73</v>
      </c>
      <c r="C39" s="328"/>
      <c r="D39" s="328" t="s">
        <v>74</v>
      </c>
      <c r="E39" s="331" t="s">
        <v>75</v>
      </c>
      <c r="F39" s="331" t="s">
        <v>76</v>
      </c>
    </row>
    <row r="40" spans="1:6" ht="15" customHeight="1" x14ac:dyDescent="0.15">
      <c r="A40" s="328"/>
      <c r="B40" s="328" t="s">
        <v>71</v>
      </c>
      <c r="C40" s="328" t="s">
        <v>72</v>
      </c>
      <c r="D40" s="328"/>
      <c r="E40" s="332"/>
      <c r="F40" s="332"/>
    </row>
    <row r="41" spans="1:6" ht="15" customHeight="1" x14ac:dyDescent="0.15">
      <c r="A41" s="329"/>
      <c r="B41" s="293"/>
      <c r="C41" s="293"/>
      <c r="D41" s="293"/>
      <c r="E41" s="332"/>
      <c r="F41" s="332"/>
    </row>
    <row r="42" spans="1:6" ht="15" customHeight="1" x14ac:dyDescent="0.15">
      <c r="A42" s="329"/>
      <c r="B42" s="293"/>
      <c r="C42" s="293"/>
      <c r="D42" s="293"/>
      <c r="E42" s="333"/>
      <c r="F42" s="333"/>
    </row>
    <row r="43" spans="1:6" ht="15" customHeight="1" x14ac:dyDescent="0.15">
      <c r="A43" s="13" t="str">
        <f>IF(入力シート!C91&lt;&gt;"",入力シート!C91,"")</f>
        <v/>
      </c>
      <c r="B43" s="13" t="str">
        <f>IF(入力シート!C96&lt;&gt;"",入力シート!C96,"")</f>
        <v/>
      </c>
      <c r="C43" s="13" t="str">
        <f>IF(入力シート!D96&lt;&gt;"",入力シート!D96,"")</f>
        <v/>
      </c>
      <c r="D43" s="344" t="str">
        <f>IF(ROUNDDOWN(SUMIF(入力シート!C91:C94,"自家用車",入力シート!D91:D94),0)&gt;0,ROUNDDOWN(SUMIF(入力シート!C91:C94,"自家用車",入力シート!D91:D94),0),"")</f>
        <v/>
      </c>
      <c r="E43" s="30" t="str">
        <f>IF(SUMIF(入力シート!$C$91:$C$94,"鉄道",入力シート!$C$101:$C$104)&gt;0,SUMIF(入力シート!$C$91:$C$94,"鉄道",入力シート!$C$101:$C$104),"")</f>
        <v/>
      </c>
      <c r="F43" s="30" t="str">
        <f>IF('（包括）宿泊費明細（家族分）'!AD92&lt;&gt;"", '（包括）宿泊費明細（家族分）'!AD92, "")</f>
        <v/>
      </c>
    </row>
    <row r="44" spans="1:6" ht="15" customHeight="1" x14ac:dyDescent="0.15">
      <c r="A44" s="13" t="str">
        <f>IF(入力シート!C92&lt;&gt;"",入力シート!C92,"")</f>
        <v/>
      </c>
      <c r="B44" s="13" t="str">
        <f>IF(入力シート!C97&lt;&gt;"",入力シート!C97,"")</f>
        <v/>
      </c>
      <c r="C44" s="13" t="str">
        <f>IF(入力シート!D97&lt;&gt;"",入力シート!D97,"")</f>
        <v/>
      </c>
      <c r="D44" s="345"/>
      <c r="E44" s="30" t="str">
        <f>IF(SUMIF(入力シート!$C$91:$C$94,"船舶",入力シート!$C$101:$C$104)&gt;0,SUMIF(入力シート!$C$91:$C$94,"船舶",入力シート!$C$101:$C$104),"")</f>
        <v/>
      </c>
      <c r="F44" s="30" t="str">
        <f>IF('（包括）宿泊費明細（家族分）'!AD93&lt;&gt;"", '（包括）宿泊費明細（家族分）'!AD93, "")</f>
        <v/>
      </c>
    </row>
    <row r="45" spans="1:6" ht="15" customHeight="1" x14ac:dyDescent="0.15">
      <c r="A45" s="13" t="str">
        <f>IF(入力シート!C93&lt;&gt;"",入力シート!C93,"")</f>
        <v/>
      </c>
      <c r="B45" s="13" t="str">
        <f>IF(入力シート!C98&lt;&gt;"",入力シート!C98,"")</f>
        <v/>
      </c>
      <c r="C45" s="13" t="str">
        <f>IF(入力シート!D98&lt;&gt;"",入力シート!D98,"")</f>
        <v/>
      </c>
      <c r="D45" s="345"/>
      <c r="E45" s="30" t="str">
        <f>IF(SUMIF(入力シート!$C$91:$C$94,"航空機",入力シート!$C$101:$C$104)&gt;0,SUMIF(入力シート!$C$91:$C$94,"航空機",入力シート!$C$101:$C$104),"")</f>
        <v/>
      </c>
      <c r="F45" s="111" t="str">
        <f>IF('（包括）宿泊費明細（家族分）'!AD95&lt;&gt;"", "別紙のとおり", "")</f>
        <v/>
      </c>
    </row>
    <row r="46" spans="1:6" ht="15" customHeight="1" x14ac:dyDescent="0.15">
      <c r="A46" s="13" t="str">
        <f>IF(入力シート!C94&lt;&gt;"",入力シート!C94,"")</f>
        <v/>
      </c>
      <c r="B46" s="13" t="str">
        <f>IF(入力シート!C99&lt;&gt;"",入力シート!C99,"")</f>
        <v/>
      </c>
      <c r="C46" s="13" t="str">
        <f>IF(入力シート!D99&lt;&gt;"",入力シート!D99,"")</f>
        <v/>
      </c>
      <c r="D46" s="346"/>
      <c r="E46" s="30" t="str" cm="1">
        <f t="array" ref="E46">IF(SUM(SUMIFS(入力シート!C101:C104,入力シート!C91:C94,{"自家用車","バス","レンタカー"}))&gt;0,SUM(SUMIFS(入力シート!C101:C104,入力シート!C91:C94,{"自家用車","バス","レンタカー"})),"")</f>
        <v/>
      </c>
      <c r="F46" s="30" t="str">
        <f>IF('（包括）宿泊費明細（家族分）'!AD94&lt;&gt;"", '（包括）宿泊費明細（家族分）'!AD94, "")</f>
        <v/>
      </c>
    </row>
    <row r="47" spans="1:6" ht="15" customHeight="1" x14ac:dyDescent="0.15">
      <c r="A47" s="15"/>
      <c r="B47" s="15"/>
      <c r="C47" s="15"/>
    </row>
    <row r="48" spans="1:6" ht="15" customHeight="1" x14ac:dyDescent="0.15"/>
    <row r="49" spans="1:6" ht="15" customHeight="1" x14ac:dyDescent="0.15">
      <c r="A49" s="12" t="s">
        <v>82</v>
      </c>
      <c r="B49" s="12" t="s">
        <v>83</v>
      </c>
      <c r="C49" s="12" t="s">
        <v>84</v>
      </c>
    </row>
    <row r="50" spans="1:6" ht="15" customHeight="1" x14ac:dyDescent="0.15">
      <c r="A50" s="11" t="str">
        <f>IF(入力シート!C109&lt;&gt;"",入力シート!C109,"")</f>
        <v/>
      </c>
      <c r="B50" s="11" t="str">
        <f>IF(入力シート!C110&lt;&gt;"",入力シート!C110,"")</f>
        <v/>
      </c>
      <c r="C50" s="20" t="str">
        <f>IF(入力シート!C111&lt;&gt;"",入力シート!C111,"")</f>
        <v/>
      </c>
    </row>
    <row r="51" spans="1:6" ht="15" customHeight="1" x14ac:dyDescent="0.15">
      <c r="A51" s="328" t="s">
        <v>70</v>
      </c>
      <c r="B51" s="330" t="s">
        <v>73</v>
      </c>
      <c r="C51" s="328"/>
      <c r="D51" s="328" t="s">
        <v>74</v>
      </c>
      <c r="E51" s="331" t="s">
        <v>75</v>
      </c>
      <c r="F51" s="331" t="s">
        <v>76</v>
      </c>
    </row>
    <row r="52" spans="1:6" ht="15" customHeight="1" x14ac:dyDescent="0.15">
      <c r="A52" s="328"/>
      <c r="B52" s="328" t="s">
        <v>71</v>
      </c>
      <c r="C52" s="328" t="s">
        <v>72</v>
      </c>
      <c r="D52" s="328"/>
      <c r="E52" s="332"/>
      <c r="F52" s="332"/>
    </row>
    <row r="53" spans="1:6" ht="15" customHeight="1" x14ac:dyDescent="0.15">
      <c r="A53" s="329"/>
      <c r="B53" s="293"/>
      <c r="C53" s="293"/>
      <c r="D53" s="293"/>
      <c r="E53" s="332"/>
      <c r="F53" s="332"/>
    </row>
    <row r="54" spans="1:6" ht="15" customHeight="1" x14ac:dyDescent="0.15">
      <c r="A54" s="329"/>
      <c r="B54" s="293"/>
      <c r="C54" s="293"/>
      <c r="D54" s="293"/>
      <c r="E54" s="333"/>
      <c r="F54" s="333"/>
    </row>
    <row r="55" spans="1:6" ht="15" customHeight="1" x14ac:dyDescent="0.15">
      <c r="A55" s="13" t="str">
        <f>IF(入力シート!C113&lt;&gt;"",入力シート!C113,"")</f>
        <v/>
      </c>
      <c r="B55" s="13" t="str">
        <f>IF(入力シート!C118&lt;&gt;"",入力シート!C118,"")</f>
        <v/>
      </c>
      <c r="C55" s="13" t="str">
        <f>IF(入力シート!D118&lt;&gt;"",入力シート!D118,"")</f>
        <v/>
      </c>
      <c r="D55" s="344" t="str">
        <f>IF(ROUNDDOWN(SUMIF(入力シート!C113:C116,"自家用車",入力シート!D113:D116),0)&gt;0,ROUNDDOWN(SUMIF(入力シート!C113:C116,"自家用車",入力シート!D113:D116),0),"")</f>
        <v/>
      </c>
      <c r="E55" s="30" t="str">
        <f>IF(SUMIF(入力シート!$C$113:$C$116,"鉄道",入力シート!$C$123:$C$126)&gt;0,SUMIF(入力シート!$C$113:$C$116,"鉄道",入力シート!$C$123:$C$126),"")</f>
        <v/>
      </c>
      <c r="F55" s="30" t="str">
        <f>IF('（包括）宿泊費明細（家族分）'!AD140&lt;&gt;"", '（包括）宿泊費明細（家族分）'!AD140, "")</f>
        <v/>
      </c>
    </row>
    <row r="56" spans="1:6" ht="15" customHeight="1" x14ac:dyDescent="0.15">
      <c r="A56" s="13" t="str">
        <f>IF(入力シート!C114&lt;&gt;"",入力シート!C114,"")</f>
        <v/>
      </c>
      <c r="B56" s="13" t="str">
        <f>IF(入力シート!C119&lt;&gt;"",入力シート!C119,"")</f>
        <v/>
      </c>
      <c r="C56" s="13" t="str">
        <f>IF(入力シート!D119&lt;&gt;"",入力シート!D119,"")</f>
        <v/>
      </c>
      <c r="D56" s="345"/>
      <c r="E56" s="30" t="str">
        <f>IF(SUMIF(入力シート!$C$113:$C$116,"船舶",入力シート!$C$123:$C$126)&gt;0,SUMIF(入力シート!$C$113:$C$116,"船舶",入力シート!$C$123:$C$126),"")</f>
        <v/>
      </c>
      <c r="F56" s="30" t="str">
        <f>IF('（包括）宿泊費明細（家族分）'!AD141&lt;&gt;"", '（包括）宿泊費明細（家族分）'!AD141, "")</f>
        <v/>
      </c>
    </row>
    <row r="57" spans="1:6" ht="15" customHeight="1" x14ac:dyDescent="0.15">
      <c r="A57" s="13" t="str">
        <f>IF(入力シート!C115&lt;&gt;"",入力シート!C115,"")</f>
        <v/>
      </c>
      <c r="B57" s="13" t="str">
        <f>IF(入力シート!C120&lt;&gt;"",入力シート!C120,"")</f>
        <v/>
      </c>
      <c r="C57" s="13" t="str">
        <f>IF(入力シート!D120&lt;&gt;"",入力シート!D120,"")</f>
        <v/>
      </c>
      <c r="D57" s="345"/>
      <c r="E57" s="30" t="str">
        <f>IF(SUMIF(入力シート!$C$113:$C$116,"航空機",入力シート!$C$123:$C$126)&gt;0,SUMIF(入力シート!$C$113:$C$116,"航空機",入力シート!$C$123:$C$126),"")</f>
        <v/>
      </c>
      <c r="F57" s="111" t="str">
        <f>IF('（包括）宿泊費明細（家族分）'!AD143&lt;&gt;"", "別紙のとおり", "")</f>
        <v/>
      </c>
    </row>
    <row r="58" spans="1:6" ht="15" customHeight="1" x14ac:dyDescent="0.15">
      <c r="A58" s="13" t="str">
        <f>IF(入力シート!C116&lt;&gt;"",入力シート!C116,"")</f>
        <v/>
      </c>
      <c r="B58" s="13" t="str">
        <f>IF(入力シート!C121&lt;&gt;"",入力シート!C121,"")</f>
        <v/>
      </c>
      <c r="C58" s="13" t="str">
        <f>IF(入力シート!D121&lt;&gt;"",入力シート!D121,"")</f>
        <v/>
      </c>
      <c r="D58" s="346"/>
      <c r="E58" s="30" t="str" cm="1">
        <f t="array" ref="E58">IF(SUM(SUMIFS(入力シート!C123:C126,入力シート!C113:C116,{"自家用車","バス","レンタカー"}))&gt;0,SUM(SUMIFS(入力シート!C123:C126,入力シート!C113:C116,{"自家用車","バス","レンタカー"})),"")</f>
        <v/>
      </c>
      <c r="F58" s="30" t="str">
        <f>IF('（包括）宿泊費明細（家族分）'!AD142&lt;&gt;"", '（包括）宿泊費明細（家族分）'!AD142, "")</f>
        <v/>
      </c>
    </row>
    <row r="59" spans="1:6" ht="15" customHeight="1" x14ac:dyDescent="0.15">
      <c r="A59" s="15"/>
      <c r="B59" s="15"/>
      <c r="C59" s="15"/>
    </row>
    <row r="60" spans="1:6" ht="15" customHeight="1" x14ac:dyDescent="0.15"/>
    <row r="61" spans="1:6" ht="15" customHeight="1" x14ac:dyDescent="0.15">
      <c r="A61" s="12" t="s">
        <v>82</v>
      </c>
      <c r="B61" s="12" t="s">
        <v>83</v>
      </c>
      <c r="C61" s="12" t="s">
        <v>84</v>
      </c>
    </row>
    <row r="62" spans="1:6" ht="15" customHeight="1" x14ac:dyDescent="0.15">
      <c r="A62" s="11" t="str">
        <f>IF(入力シート!C131&lt;&gt;"",入力シート!C131,"")</f>
        <v/>
      </c>
      <c r="B62" s="11" t="str">
        <f>IF(入力シート!C132&lt;&gt;"",入力シート!C132,"")</f>
        <v/>
      </c>
      <c r="C62" s="20" t="str">
        <f>IF(入力シート!C133&lt;&gt;"",入力シート!C133,"")</f>
        <v/>
      </c>
    </row>
    <row r="63" spans="1:6" ht="15" customHeight="1" x14ac:dyDescent="0.15">
      <c r="A63" s="328" t="s">
        <v>70</v>
      </c>
      <c r="B63" s="330" t="s">
        <v>73</v>
      </c>
      <c r="C63" s="328"/>
      <c r="D63" s="328" t="s">
        <v>74</v>
      </c>
      <c r="E63" s="331" t="s">
        <v>75</v>
      </c>
      <c r="F63" s="331" t="s">
        <v>76</v>
      </c>
    </row>
    <row r="64" spans="1:6" ht="15" customHeight="1" x14ac:dyDescent="0.15">
      <c r="A64" s="328"/>
      <c r="B64" s="328" t="s">
        <v>71</v>
      </c>
      <c r="C64" s="328" t="s">
        <v>72</v>
      </c>
      <c r="D64" s="328"/>
      <c r="E64" s="332"/>
      <c r="F64" s="332"/>
    </row>
    <row r="65" spans="1:6" ht="15" customHeight="1" x14ac:dyDescent="0.15">
      <c r="A65" s="329"/>
      <c r="B65" s="293"/>
      <c r="C65" s="293"/>
      <c r="D65" s="293"/>
      <c r="E65" s="332"/>
      <c r="F65" s="332"/>
    </row>
    <row r="66" spans="1:6" ht="15" customHeight="1" x14ac:dyDescent="0.15">
      <c r="A66" s="329"/>
      <c r="B66" s="293"/>
      <c r="C66" s="293"/>
      <c r="D66" s="293"/>
      <c r="E66" s="333"/>
      <c r="F66" s="333"/>
    </row>
    <row r="67" spans="1:6" ht="15" customHeight="1" x14ac:dyDescent="0.15">
      <c r="A67" s="13" t="str">
        <f>IF(入力シート!C135&lt;&gt;"",入力シート!C135,"")</f>
        <v/>
      </c>
      <c r="B67" s="13" t="str">
        <f>IF(入力シート!C140&lt;&gt;"",入力シート!C140,"")</f>
        <v/>
      </c>
      <c r="C67" s="13" t="str">
        <f>IF(入力シート!D140&lt;&gt;"",入力シート!D140,"")</f>
        <v/>
      </c>
      <c r="D67" s="344" t="str">
        <f>IF(ROUNDDOWN(SUMIF(入力シート!C135:C138,"自家用車",入力シート!D135:D138),0)&gt;0,ROUNDDOWN(SUMIF(入力シート!C135:C138,"自家用車",入力シート!D135:D138),0),"")</f>
        <v/>
      </c>
      <c r="E67" s="30" t="str">
        <f>IF(SUMIF(入力シート!$C$135:$C$138,"鉄道",入力シート!$C$145:$C$148)&gt;0,SUMIF(入力シート!$C$135:$C$138,"鉄道",入力シート!$C$145:$C$148),"")</f>
        <v/>
      </c>
      <c r="F67" s="30" t="str">
        <f>IF('（包括）宿泊費明細（家族分）'!AD188&lt;&gt;"", '（包括）宿泊費明細（家族分）'!AD188, "")</f>
        <v/>
      </c>
    </row>
    <row r="68" spans="1:6" ht="15" customHeight="1" x14ac:dyDescent="0.15">
      <c r="A68" s="13" t="str">
        <f>IF(入力シート!C136&lt;&gt;"",入力シート!C136,"")</f>
        <v/>
      </c>
      <c r="B68" s="13" t="str">
        <f>IF(入力シート!C141&lt;&gt;"",入力シート!C141,"")</f>
        <v/>
      </c>
      <c r="C68" s="13" t="str">
        <f>IF(入力シート!D141&lt;&gt;"",入力シート!D141,"")</f>
        <v/>
      </c>
      <c r="D68" s="345"/>
      <c r="E68" s="30" t="str">
        <f>IF(SUMIF(入力シート!$C$135:$C$138,"船舶",入力シート!$C$145:$C$148)&gt;0,SUMIF(入力シート!$C$135:$C$138,"船舶",入力シート!$C$145:$C$148),"")</f>
        <v/>
      </c>
      <c r="F68" s="30" t="str">
        <f>IF('（包括）宿泊費明細（家族分）'!AD189&lt;&gt;"", '（包括）宿泊費明細（家族分）'!AD189, "")</f>
        <v/>
      </c>
    </row>
    <row r="69" spans="1:6" ht="15" customHeight="1" x14ac:dyDescent="0.15">
      <c r="A69" s="13" t="str">
        <f>IF(入力シート!C137&lt;&gt;"",入力シート!C137,"")</f>
        <v/>
      </c>
      <c r="B69" s="13" t="str">
        <f>IF(入力シート!C142&lt;&gt;"",入力シート!C142,"")</f>
        <v/>
      </c>
      <c r="C69" s="13" t="str">
        <f>IF(入力シート!D142&lt;&gt;"",入力シート!D142,"")</f>
        <v/>
      </c>
      <c r="D69" s="345"/>
      <c r="E69" s="30" t="str">
        <f>IF(SUMIF(入力シート!$C$135:$C$138,"航空機",入力シート!$C$145:$C$148)&gt;0,SUMIF(入力シート!$C$135:$C$138,"航空機",入力シート!$C$145:$C$148),"")</f>
        <v/>
      </c>
      <c r="F69" s="111" t="str">
        <f>IF('（包括）宿泊費明細（家族分）'!AD191&lt;&gt;"", "別紙のとおり", "")</f>
        <v/>
      </c>
    </row>
    <row r="70" spans="1:6" ht="15" customHeight="1" x14ac:dyDescent="0.15">
      <c r="A70" s="13" t="str">
        <f>IF(入力シート!C138&lt;&gt;"",入力シート!C138,"")</f>
        <v/>
      </c>
      <c r="B70" s="13" t="str">
        <f>IF(入力シート!C143&lt;&gt;"",入力シート!C143,"")</f>
        <v/>
      </c>
      <c r="C70" s="13" t="str">
        <f>IF(入力シート!D143&lt;&gt;"",入力シート!D143,"")</f>
        <v/>
      </c>
      <c r="D70" s="346"/>
      <c r="E70" s="30" t="str" cm="1">
        <f t="array" ref="E70">IF(SUM(SUMIFS(入力シート!C145:C148,入力シート!C135:C138,{"自家用車","バス","レンタカー"}))&gt;0,SUM(SUMIFS(入力シート!C145:C148,入力シート!C135:C138,{"自家用車","バス","レンタカー"})),"")</f>
        <v/>
      </c>
      <c r="F70" s="30" t="str">
        <f>IF('（包括）宿泊費明細（家族分）'!AD190&lt;&gt;"", '（包括）宿泊費明細（家族分）'!AD190, "")</f>
        <v/>
      </c>
    </row>
    <row r="71" spans="1:6" ht="15" customHeight="1" x14ac:dyDescent="0.15">
      <c r="A71" s="15"/>
      <c r="B71" s="15"/>
      <c r="C71" s="15"/>
    </row>
    <row r="72" spans="1:6" ht="15" customHeight="1" x14ac:dyDescent="0.15"/>
    <row r="73" spans="1:6" ht="15" customHeight="1" x14ac:dyDescent="0.15">
      <c r="A73" s="12" t="s">
        <v>82</v>
      </c>
      <c r="B73" s="12" t="s">
        <v>83</v>
      </c>
      <c r="C73" s="12" t="s">
        <v>84</v>
      </c>
    </row>
    <row r="74" spans="1:6" ht="15" customHeight="1" x14ac:dyDescent="0.15">
      <c r="A74" s="11" t="str">
        <f>IF(入力シート!C153&lt;&gt;"",入力シート!C153,"")</f>
        <v/>
      </c>
      <c r="B74" s="11" t="str">
        <f>IF(入力シート!C154&lt;&gt;"",入力シート!C154,"")</f>
        <v/>
      </c>
      <c r="C74" s="20" t="str">
        <f>IF(入力シート!C155&lt;&gt;"",入力シート!C155,"")</f>
        <v/>
      </c>
    </row>
    <row r="75" spans="1:6" ht="15" customHeight="1" x14ac:dyDescent="0.15">
      <c r="A75" s="328" t="s">
        <v>70</v>
      </c>
      <c r="B75" s="330" t="s">
        <v>73</v>
      </c>
      <c r="C75" s="328"/>
      <c r="D75" s="328" t="s">
        <v>74</v>
      </c>
      <c r="E75" s="331" t="s">
        <v>75</v>
      </c>
      <c r="F75" s="331" t="s">
        <v>76</v>
      </c>
    </row>
    <row r="76" spans="1:6" ht="15" customHeight="1" x14ac:dyDescent="0.15">
      <c r="A76" s="328"/>
      <c r="B76" s="328" t="s">
        <v>71</v>
      </c>
      <c r="C76" s="328" t="s">
        <v>72</v>
      </c>
      <c r="D76" s="328"/>
      <c r="E76" s="332"/>
      <c r="F76" s="332"/>
    </row>
    <row r="77" spans="1:6" ht="15" customHeight="1" x14ac:dyDescent="0.15">
      <c r="A77" s="329"/>
      <c r="B77" s="293"/>
      <c r="C77" s="293"/>
      <c r="D77" s="293"/>
      <c r="E77" s="332"/>
      <c r="F77" s="332"/>
    </row>
    <row r="78" spans="1:6" ht="15" customHeight="1" x14ac:dyDescent="0.15">
      <c r="A78" s="329"/>
      <c r="B78" s="293"/>
      <c r="C78" s="293"/>
      <c r="D78" s="293"/>
      <c r="E78" s="333"/>
      <c r="F78" s="333"/>
    </row>
    <row r="79" spans="1:6" ht="15" customHeight="1" x14ac:dyDescent="0.15">
      <c r="A79" s="13" t="str">
        <f>IF(入力シート!C157&lt;&gt;"",入力シート!C157,"")</f>
        <v/>
      </c>
      <c r="B79" s="13" t="str">
        <f>IF(入力シート!C162&lt;&gt;"",入力シート!C162,"")</f>
        <v/>
      </c>
      <c r="C79" s="13" t="str">
        <f>IF(入力シート!D162&lt;&gt;"",入力シート!D162,"")</f>
        <v/>
      </c>
      <c r="D79" s="344" t="str">
        <f>IF(ROUNDDOWN(SUMIF(入力シート!C157:C160,"自家用車",入力シート!D157:D160),0)&gt;0,ROUNDDOWN(SUMIF(入力シート!C157:C160,"自家用車",入力シート!D157:D160),0),"")</f>
        <v/>
      </c>
      <c r="E79" s="30" t="str">
        <f>IF(SUMIF(入力シート!$C$157:$C$160,"鉄道",入力シート!$C$167:$C$170)&gt;0,SUMIF(入力シート!$C$157:$C$160,"鉄道",入力シート!$C$167:$C$170),"")</f>
        <v/>
      </c>
      <c r="F79" s="30" t="str">
        <f>IF('（包括）宿泊費明細（家族分）'!AD236&lt;&gt;"", '（包括）宿泊費明細（家族分）'!AD236, "")</f>
        <v/>
      </c>
    </row>
    <row r="80" spans="1:6" ht="15" customHeight="1" x14ac:dyDescent="0.15">
      <c r="A80" s="13" t="str">
        <f>IF(入力シート!C158&lt;&gt;"",入力シート!C158,"")</f>
        <v/>
      </c>
      <c r="B80" s="13" t="str">
        <f>IF(入力シート!C163&lt;&gt;"",入力シート!C163,"")</f>
        <v/>
      </c>
      <c r="C80" s="13" t="str">
        <f>IF(入力シート!D163&lt;&gt;"",入力シート!D163,"")</f>
        <v/>
      </c>
      <c r="D80" s="345"/>
      <c r="E80" s="30" t="str">
        <f>IF(SUMIF(入力シート!$C$157:$C$160,"船舶",入力シート!$C$167:$C$170)&gt;0,SUMIF(入力シート!$C$157:$C$160,"船舶",入力シート!$C$167:$C$170),"")</f>
        <v/>
      </c>
      <c r="F80" s="30" t="str">
        <f>IF('（包括）宿泊費明細（家族分）'!AD237&lt;&gt;"", '（包括）宿泊費明細（家族分）'!AD237, "")</f>
        <v/>
      </c>
    </row>
    <row r="81" spans="1:6" ht="15" customHeight="1" x14ac:dyDescent="0.15">
      <c r="A81" s="13" t="str">
        <f>IF(入力シート!C159&lt;&gt;"",入力シート!C159,"")</f>
        <v/>
      </c>
      <c r="B81" s="13" t="str">
        <f>IF(入力シート!C164&lt;&gt;"",入力シート!C164,"")</f>
        <v/>
      </c>
      <c r="C81" s="13" t="str">
        <f>IF(入力シート!D164&lt;&gt;"",入力シート!D164,"")</f>
        <v/>
      </c>
      <c r="D81" s="345"/>
      <c r="E81" s="30" t="str">
        <f>IF(SUMIF(入力シート!$C$157:$C$160,"航空機",入力シート!$C$167:$C$170)&gt;0,SUMIF(入力シート!$C$157:$C$160,"航空機",入力シート!$C$167:$C$170),"")</f>
        <v/>
      </c>
      <c r="F81" s="111" t="str">
        <f>IF('（包括）宿泊費明細（家族分）'!AD239&lt;&gt;"", "別紙のとおり", "")</f>
        <v/>
      </c>
    </row>
    <row r="82" spans="1:6" ht="15" customHeight="1" x14ac:dyDescent="0.15">
      <c r="A82" s="13" t="str">
        <f>IF(入力シート!C160&lt;&gt;"",入力シート!C160,"")</f>
        <v/>
      </c>
      <c r="B82" s="13" t="str">
        <f>IF(入力シート!C165&lt;&gt;"",入力シート!C165,"")</f>
        <v/>
      </c>
      <c r="C82" s="13" t="str">
        <f>IF(入力シート!D165&lt;&gt;"",入力シート!D165,"")</f>
        <v/>
      </c>
      <c r="D82" s="346"/>
      <c r="E82" s="30" t="str" cm="1">
        <f t="array" ref="E82">IF(SUM(SUMIFS(入力シート!C167:C170,入力シート!C157:C160,{"自家用車","バス","レンタカー"}))&gt;0,SUM(SUMIFS(入力シート!C167:C170,入力シート!C157:C160,{"自家用車","バス","レンタカー"})),"")</f>
        <v/>
      </c>
      <c r="F82" s="30" t="str">
        <f>IF('（包括）宿泊費明細（家族分）'!AD238&lt;&gt;"", '（包括）宿泊費明細（家族分）'!AD238, "")</f>
        <v/>
      </c>
    </row>
    <row r="83" spans="1:6" ht="13.9" customHeight="1" x14ac:dyDescent="0.15"/>
    <row r="84" spans="1:6" ht="13.9" customHeight="1" x14ac:dyDescent="0.15"/>
    <row r="85" spans="1:6" ht="13.9" customHeight="1" x14ac:dyDescent="0.15"/>
    <row r="86" spans="1:6" ht="13.9" customHeight="1" x14ac:dyDescent="0.15"/>
    <row r="87" spans="1:6" ht="13.9" customHeight="1" x14ac:dyDescent="0.15"/>
    <row r="88" spans="1:6" ht="13.9" customHeight="1" x14ac:dyDescent="0.15"/>
    <row r="89" spans="1:6" ht="13.9" customHeight="1" x14ac:dyDescent="0.15"/>
    <row r="90" spans="1:6" ht="13.9" customHeight="1" x14ac:dyDescent="0.15"/>
    <row r="91" spans="1:6" ht="13.9" customHeight="1" x14ac:dyDescent="0.15"/>
    <row r="92" spans="1:6" ht="13.9" customHeight="1" x14ac:dyDescent="0.15"/>
    <row r="93" spans="1:6" ht="13.9" customHeight="1" x14ac:dyDescent="0.15"/>
    <row r="94" spans="1:6" ht="13.9" customHeight="1" x14ac:dyDescent="0.15"/>
    <row r="95" spans="1:6" ht="13.9" customHeight="1" x14ac:dyDescent="0.15"/>
    <row r="96" spans="1:6" ht="13.9" customHeight="1" x14ac:dyDescent="0.15"/>
    <row r="97" ht="13.9" customHeight="1" x14ac:dyDescent="0.15"/>
    <row r="98" ht="13.9" customHeight="1" x14ac:dyDescent="0.15"/>
    <row r="99" ht="13.9" customHeight="1" x14ac:dyDescent="0.15"/>
    <row r="100" ht="13.9" customHeight="1" x14ac:dyDescent="0.15"/>
    <row r="101" ht="13.9" customHeight="1" x14ac:dyDescent="0.15"/>
    <row r="102" ht="13.9" customHeight="1" x14ac:dyDescent="0.15"/>
    <row r="103" ht="13.9" customHeight="1" x14ac:dyDescent="0.15"/>
    <row r="104" ht="13.9" customHeight="1" x14ac:dyDescent="0.15"/>
    <row r="105" ht="13.9" customHeight="1" x14ac:dyDescent="0.15"/>
    <row r="106" ht="13.9" customHeight="1" x14ac:dyDescent="0.15"/>
    <row r="107" ht="13.9" customHeight="1" x14ac:dyDescent="0.15"/>
    <row r="108" ht="13.9" customHeight="1" x14ac:dyDescent="0.15"/>
    <row r="109" ht="13.9" customHeight="1" x14ac:dyDescent="0.15"/>
    <row r="110" ht="13.9" customHeight="1" x14ac:dyDescent="0.15"/>
    <row r="111" ht="13.9" customHeight="1" x14ac:dyDescent="0.15"/>
    <row r="112" ht="13.9" customHeight="1" x14ac:dyDescent="0.15"/>
  </sheetData>
  <sheetProtection algorithmName="SHA-512" hashValue="yB5xREDmFd5RS8cmbPwB6b+mUHbQyjwL45K62kDJ4FR8XyksGIYWI0IWJVNS+9920rP+TIlA7fPsMNCn/cTRmQ==" saltValue="A38RIJ4yGuX+bdYY4NGdMw==" spinCount="100000" sheet="1" selectLockedCells="1" selectUnlockedCells="1"/>
  <mergeCells count="57">
    <mergeCell ref="D79:D82"/>
    <mergeCell ref="D18:D21"/>
    <mergeCell ref="D31:D34"/>
    <mergeCell ref="D43:D46"/>
    <mergeCell ref="D55:D58"/>
    <mergeCell ref="D67:D70"/>
    <mergeCell ref="E14:E17"/>
    <mergeCell ref="G14:G17"/>
    <mergeCell ref="H14:H17"/>
    <mergeCell ref="B9:B10"/>
    <mergeCell ref="F14:F17"/>
    <mergeCell ref="A9:A10"/>
    <mergeCell ref="A14:A17"/>
    <mergeCell ref="B15:B17"/>
    <mergeCell ref="C15:C17"/>
    <mergeCell ref="D14:D17"/>
    <mergeCell ref="A1:H1"/>
    <mergeCell ref="H19:H21"/>
    <mergeCell ref="A39:A42"/>
    <mergeCell ref="B39:C39"/>
    <mergeCell ref="D39:D42"/>
    <mergeCell ref="B3:F3"/>
    <mergeCell ref="B5:F5"/>
    <mergeCell ref="B6:F6"/>
    <mergeCell ref="E27:E30"/>
    <mergeCell ref="F27:F30"/>
    <mergeCell ref="B28:B30"/>
    <mergeCell ref="C28:C30"/>
    <mergeCell ref="A27:A30"/>
    <mergeCell ref="B27:C27"/>
    <mergeCell ref="D27:D30"/>
    <mergeCell ref="B14:C14"/>
    <mergeCell ref="A51:A54"/>
    <mergeCell ref="B51:C51"/>
    <mergeCell ref="D51:D54"/>
    <mergeCell ref="E39:E42"/>
    <mergeCell ref="F39:F42"/>
    <mergeCell ref="B40:B42"/>
    <mergeCell ref="C40:C42"/>
    <mergeCell ref="E51:E54"/>
    <mergeCell ref="F51:F54"/>
    <mergeCell ref="B52:B54"/>
    <mergeCell ref="C52:C54"/>
    <mergeCell ref="A75:A78"/>
    <mergeCell ref="B75:C75"/>
    <mergeCell ref="D75:D78"/>
    <mergeCell ref="E75:E78"/>
    <mergeCell ref="F75:F78"/>
    <mergeCell ref="B76:B78"/>
    <mergeCell ref="C76:C78"/>
    <mergeCell ref="A63:A66"/>
    <mergeCell ref="B63:C63"/>
    <mergeCell ref="D63:D66"/>
    <mergeCell ref="E63:E66"/>
    <mergeCell ref="F63:F66"/>
    <mergeCell ref="B64:B66"/>
    <mergeCell ref="C64:C66"/>
  </mergeCells>
  <phoneticPr fontId="3"/>
  <dataValidations count="1">
    <dataValidation operator="lessThanOrEqual" allowBlank="1" showInputMessage="1" showErrorMessage="1" sqref="H19:H21" xr:uid="{6E939E37-1AA3-490C-A483-C608F8D64343}"/>
  </dataValidations>
  <pageMargins left="0.70866141732283472" right="0.70866141732283472" top="0.74803149606299213" bottom="0.74803149606299213" header="0.31496062992125984" footer="0.31496062992125984"/>
  <pageSetup paperSize="9" scale="6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70C0"/>
    <pageSetUpPr fitToPage="1"/>
  </sheetPr>
  <dimension ref="A1:AK39"/>
  <sheetViews>
    <sheetView showGridLines="0" view="pageBreakPreview" zoomScaleNormal="85" zoomScaleSheetLayoutView="100" workbookViewId="0">
      <selection activeCell="AD37" sqref="AD37:AK37"/>
    </sheetView>
  </sheetViews>
  <sheetFormatPr defaultColWidth="2.5" defaultRowHeight="14.1" customHeight="1" x14ac:dyDescent="0.15"/>
  <cols>
    <col min="1" max="4" width="2.5" style="1"/>
    <col min="5" max="5" width="3.375" style="1" customWidth="1"/>
    <col min="6" max="14" width="2.5" style="1" customWidth="1"/>
    <col min="15" max="15" width="3.5" style="1" customWidth="1"/>
    <col min="16" max="17" width="2.125" style="1" customWidth="1"/>
    <col min="18" max="18" width="3.5" style="1" customWidth="1"/>
    <col min="19" max="21" width="2" style="1" customWidth="1"/>
    <col min="22" max="25" width="2.5" style="1"/>
    <col min="26" max="26" width="3.375" style="1" customWidth="1"/>
    <col min="27" max="37" width="3.5" style="1" customWidth="1"/>
    <col min="38" max="38" width="2.5" style="1" customWidth="1"/>
    <col min="39" max="57" width="2.5" style="1"/>
    <col min="58" max="58" width="6.5" style="1" bestFit="1" customWidth="1"/>
    <col min="59" max="16384" width="2.5" style="1"/>
  </cols>
  <sheetData>
    <row r="1" spans="1:37" ht="25.9" customHeight="1" x14ac:dyDescent="0.15">
      <c r="A1" s="255" t="s">
        <v>99</v>
      </c>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row>
    <row r="2" spans="1:37" ht="7.9" customHeight="1" x14ac:dyDescent="0.15">
      <c r="A2" s="24"/>
      <c r="B2" s="25"/>
      <c r="C2" s="25"/>
      <c r="D2" s="25"/>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row>
    <row r="3" spans="1:37" ht="24" customHeight="1" x14ac:dyDescent="0.15">
      <c r="A3" s="260" t="s">
        <v>22</v>
      </c>
      <c r="B3" s="261"/>
      <c r="C3" s="261"/>
      <c r="D3" s="261"/>
      <c r="E3" s="254"/>
      <c r="F3" s="354" t="e">
        <f>VLOOKUP(入力シート!C5,リスト!$A:$B,2,FALSE)</f>
        <v>#N/A</v>
      </c>
      <c r="G3" s="253"/>
      <c r="H3" s="253"/>
      <c r="I3" s="253"/>
      <c r="J3" s="253"/>
      <c r="K3" s="253"/>
      <c r="L3" s="253"/>
      <c r="M3" s="253"/>
      <c r="N3" s="253"/>
      <c r="O3" s="253"/>
      <c r="P3" s="253"/>
      <c r="Q3" s="253"/>
      <c r="R3" s="253"/>
      <c r="S3" s="253"/>
      <c r="T3" s="253"/>
      <c r="U3" s="254"/>
      <c r="V3" s="349"/>
      <c r="W3" s="349"/>
      <c r="X3" s="349"/>
      <c r="Y3" s="349"/>
      <c r="Z3" s="349"/>
      <c r="AA3" s="349"/>
      <c r="AB3" s="349"/>
      <c r="AC3" s="257"/>
      <c r="AD3" s="257"/>
      <c r="AE3" s="257"/>
      <c r="AF3" s="257"/>
      <c r="AG3" s="257"/>
      <c r="AH3" s="257"/>
      <c r="AI3" s="257"/>
      <c r="AJ3" s="257"/>
      <c r="AK3" s="257"/>
    </row>
    <row r="4" spans="1:37" ht="24" customHeight="1" x14ac:dyDescent="0.15">
      <c r="A4" s="260" t="s">
        <v>1540</v>
      </c>
      <c r="B4" s="253"/>
      <c r="C4" s="253"/>
      <c r="D4" s="253"/>
      <c r="E4" s="254"/>
      <c r="F4" s="262">
        <f>入力シート!C7</f>
        <v>0</v>
      </c>
      <c r="G4" s="262"/>
      <c r="H4" s="262"/>
      <c r="I4" s="263"/>
      <c r="J4" s="260" t="s">
        <v>1580</v>
      </c>
      <c r="K4" s="253"/>
      <c r="L4" s="253"/>
      <c r="M4" s="254"/>
      <c r="N4" s="262">
        <f>入力シート!C8</f>
        <v>0</v>
      </c>
      <c r="O4" s="262"/>
      <c r="P4" s="262"/>
      <c r="Q4" s="262"/>
      <c r="R4" s="262"/>
      <c r="S4" s="262"/>
      <c r="T4" s="262"/>
      <c r="U4" s="263"/>
      <c r="V4" s="251" t="s">
        <v>23</v>
      </c>
      <c r="W4" s="248"/>
      <c r="X4" s="248"/>
      <c r="Y4" s="248"/>
      <c r="Z4" s="249"/>
      <c r="AA4" s="354">
        <f>入力シート!C9</f>
        <v>0</v>
      </c>
      <c r="AB4" s="253"/>
      <c r="AC4" s="253"/>
      <c r="AD4" s="253"/>
      <c r="AE4" s="253"/>
      <c r="AF4" s="253"/>
      <c r="AG4" s="253"/>
      <c r="AH4" s="253"/>
      <c r="AI4" s="253"/>
      <c r="AJ4" s="253"/>
      <c r="AK4" s="254"/>
    </row>
    <row r="5" spans="1:37" ht="24" customHeight="1" x14ac:dyDescent="0.15">
      <c r="A5" s="260" t="s">
        <v>1</v>
      </c>
      <c r="B5" s="253"/>
      <c r="C5" s="253"/>
      <c r="D5" s="253"/>
      <c r="E5" s="254"/>
      <c r="F5" s="384">
        <f>入力シート!C10</f>
        <v>0</v>
      </c>
      <c r="G5" s="253"/>
      <c r="H5" s="253"/>
      <c r="I5" s="254"/>
      <c r="J5" s="260" t="s">
        <v>1581</v>
      </c>
      <c r="K5" s="253"/>
      <c r="L5" s="253"/>
      <c r="M5" s="254"/>
      <c r="N5" s="383">
        <f>IF(入力シート!D18&lt;&gt;"",入力シート!C18&amp;" ("&amp;入力シート!D18&amp;")",入力シート!C18)</f>
        <v>0</v>
      </c>
      <c r="O5" s="253"/>
      <c r="P5" s="253"/>
      <c r="Q5" s="253"/>
      <c r="R5" s="253"/>
      <c r="S5" s="253"/>
      <c r="T5" s="253"/>
      <c r="U5" s="253"/>
      <c r="V5" s="253"/>
      <c r="W5" s="253"/>
      <c r="X5" s="253"/>
      <c r="Y5" s="253"/>
      <c r="Z5" s="253"/>
      <c r="AA5" s="253"/>
      <c r="AB5" s="253"/>
      <c r="AC5" s="253"/>
      <c r="AD5" s="253"/>
      <c r="AE5" s="253"/>
      <c r="AF5" s="253"/>
      <c r="AG5" s="253"/>
      <c r="AH5" s="253"/>
      <c r="AI5" s="253"/>
      <c r="AJ5" s="253"/>
      <c r="AK5" s="254"/>
    </row>
    <row r="6" spans="1:37" ht="24" customHeight="1" x14ac:dyDescent="0.15">
      <c r="A6" s="260" t="s">
        <v>24</v>
      </c>
      <c r="B6" s="253"/>
      <c r="C6" s="253"/>
      <c r="D6" s="253"/>
      <c r="E6" s="254"/>
      <c r="F6" s="262" t="e">
        <f>F3</f>
        <v>#N/A</v>
      </c>
      <c r="G6" s="262"/>
      <c r="H6" s="262"/>
      <c r="I6" s="262"/>
      <c r="J6" s="262"/>
      <c r="K6" s="262"/>
      <c r="L6" s="262"/>
      <c r="M6" s="262"/>
      <c r="N6" s="262"/>
      <c r="O6" s="262"/>
      <c r="P6" s="262"/>
      <c r="Q6" s="262"/>
      <c r="R6" s="262"/>
      <c r="S6" s="262"/>
      <c r="T6" s="262"/>
      <c r="U6" s="263"/>
      <c r="V6" s="251" t="s">
        <v>25</v>
      </c>
      <c r="W6" s="248"/>
      <c r="X6" s="248"/>
      <c r="Y6" s="248"/>
      <c r="Z6" s="249"/>
      <c r="AA6" s="368" t="e">
        <f>VLOOKUP(入力シート!C6,リスト!$A:$B,2,FALSE)</f>
        <v>#N/A</v>
      </c>
      <c r="AB6" s="368"/>
      <c r="AC6" s="368"/>
      <c r="AD6" s="368"/>
      <c r="AE6" s="368"/>
      <c r="AF6" s="368"/>
      <c r="AG6" s="368"/>
      <c r="AH6" s="368"/>
      <c r="AI6" s="368"/>
      <c r="AJ6" s="368"/>
      <c r="AK6" s="368"/>
    </row>
    <row r="7" spans="1:37" ht="24" customHeight="1" x14ac:dyDescent="0.15">
      <c r="A7" s="260" t="s">
        <v>28</v>
      </c>
      <c r="B7" s="253"/>
      <c r="C7" s="253"/>
      <c r="D7" s="253"/>
      <c r="E7" s="254"/>
      <c r="F7" s="262">
        <f>入力シート!C12</f>
        <v>0</v>
      </c>
      <c r="G7" s="262"/>
      <c r="H7" s="262"/>
      <c r="I7" s="262"/>
      <c r="J7" s="262"/>
      <c r="K7" s="262"/>
      <c r="L7" s="262"/>
      <c r="M7" s="262"/>
      <c r="N7" s="262"/>
      <c r="O7" s="262"/>
      <c r="P7" s="262"/>
      <c r="Q7" s="262"/>
      <c r="R7" s="262"/>
      <c r="S7" s="262"/>
      <c r="T7" s="262"/>
      <c r="U7" s="263"/>
      <c r="V7" s="248" t="s">
        <v>29</v>
      </c>
      <c r="W7" s="248"/>
      <c r="X7" s="248"/>
      <c r="Y7" s="248"/>
      <c r="Z7" s="249"/>
      <c r="AA7" s="368">
        <f>入力シート!C11</f>
        <v>0</v>
      </c>
      <c r="AB7" s="368"/>
      <c r="AC7" s="368"/>
      <c r="AD7" s="368"/>
      <c r="AE7" s="368"/>
      <c r="AF7" s="368"/>
      <c r="AG7" s="368"/>
      <c r="AH7" s="368"/>
      <c r="AI7" s="368"/>
      <c r="AJ7" s="368"/>
      <c r="AK7" s="368"/>
    </row>
    <row r="8" spans="1:37" ht="6" customHeight="1" x14ac:dyDescent="0.15"/>
    <row r="9" spans="1:37" ht="18.600000000000001" customHeight="1" x14ac:dyDescent="0.15">
      <c r="A9" s="1" t="s">
        <v>2</v>
      </c>
    </row>
    <row r="10" spans="1:37" ht="24" customHeight="1" x14ac:dyDescent="0.15">
      <c r="A10" s="355"/>
      <c r="B10" s="355"/>
      <c r="C10" s="355"/>
      <c r="D10" s="355"/>
      <c r="E10" s="355"/>
      <c r="F10" s="356"/>
      <c r="G10" s="356"/>
      <c r="H10" s="355"/>
      <c r="I10" s="355"/>
      <c r="J10" s="355"/>
      <c r="K10" s="355"/>
      <c r="L10" s="355"/>
      <c r="M10" s="355"/>
      <c r="N10" s="355"/>
      <c r="O10" s="355"/>
      <c r="P10" s="356"/>
      <c r="Q10" s="355"/>
      <c r="R10" s="355"/>
      <c r="S10" s="355"/>
      <c r="T10" s="355"/>
      <c r="U10" s="355"/>
      <c r="V10" s="355"/>
      <c r="W10" s="355"/>
      <c r="X10" s="355"/>
      <c r="Y10" s="356"/>
      <c r="Z10" s="355"/>
      <c r="AA10" s="356"/>
      <c r="AB10" s="251" t="s">
        <v>3</v>
      </c>
      <c r="AC10" s="248"/>
      <c r="AD10" s="248"/>
      <c r="AE10" s="248"/>
      <c r="AF10" s="248"/>
      <c r="AG10" s="248" t="s">
        <v>4</v>
      </c>
      <c r="AH10" s="248"/>
      <c r="AI10" s="248"/>
      <c r="AJ10" s="248"/>
      <c r="AK10" s="248"/>
    </row>
    <row r="11" spans="1:37" ht="24" customHeight="1" x14ac:dyDescent="0.15">
      <c r="A11" s="350" t="s">
        <v>1569</v>
      </c>
      <c r="B11" s="350"/>
      <c r="C11" s="350"/>
      <c r="D11" s="350"/>
      <c r="E11" s="350"/>
      <c r="F11" s="351"/>
      <c r="G11" s="351"/>
      <c r="H11" s="350"/>
      <c r="I11" s="350"/>
      <c r="J11" s="350"/>
      <c r="K11" s="350"/>
      <c r="L11" s="350"/>
      <c r="M11" s="350"/>
      <c r="N11" s="350"/>
      <c r="O11" s="350"/>
      <c r="P11" s="351"/>
      <c r="Q11" s="350"/>
      <c r="R11" s="350"/>
      <c r="S11" s="350"/>
      <c r="T11" s="350"/>
      <c r="U11" s="350"/>
      <c r="V11" s="350"/>
      <c r="W11" s="350"/>
      <c r="X11" s="350"/>
      <c r="Y11" s="351"/>
      <c r="Z11" s="350"/>
      <c r="AA11" s="351"/>
      <c r="AB11" s="352">
        <f>入力シート!C20</f>
        <v>0</v>
      </c>
      <c r="AC11" s="353"/>
      <c r="AD11" s="353"/>
      <c r="AE11" s="353"/>
      <c r="AF11" s="353"/>
      <c r="AG11" s="353">
        <f>入力シート!D20</f>
        <v>0</v>
      </c>
      <c r="AH11" s="353"/>
      <c r="AI11" s="353"/>
      <c r="AJ11" s="353"/>
      <c r="AK11" s="353"/>
    </row>
    <row r="12" spans="1:37" ht="24" customHeight="1" x14ac:dyDescent="0.15">
      <c r="A12" s="248" t="s">
        <v>5</v>
      </c>
      <c r="B12" s="360"/>
      <c r="C12" s="366" t="s">
        <v>6</v>
      </c>
      <c r="D12" s="347"/>
      <c r="E12" s="347"/>
      <c r="F12" s="347"/>
      <c r="G12" s="347"/>
      <c r="H12" s="347"/>
      <c r="I12" s="347"/>
      <c r="J12" s="347"/>
      <c r="K12" s="347"/>
      <c r="L12" s="347"/>
      <c r="M12" s="347"/>
      <c r="N12" s="347"/>
      <c r="O12" s="347"/>
      <c r="P12" s="347"/>
      <c r="Q12" s="347"/>
      <c r="R12" s="347"/>
      <c r="S12" s="347"/>
      <c r="T12" s="347"/>
      <c r="U12" s="347"/>
      <c r="V12" s="347"/>
      <c r="W12" s="347"/>
      <c r="X12" s="347"/>
      <c r="Y12" s="347"/>
      <c r="Z12" s="347"/>
      <c r="AA12" s="347"/>
      <c r="AB12" s="385">
        <f>入力シート!C21</f>
        <v>0</v>
      </c>
      <c r="AC12" s="374"/>
      <c r="AD12" s="374"/>
      <c r="AE12" s="374"/>
      <c r="AF12" s="374"/>
      <c r="AG12" s="374">
        <f>入力シート!D21</f>
        <v>0</v>
      </c>
      <c r="AH12" s="374"/>
      <c r="AI12" s="374"/>
      <c r="AJ12" s="374"/>
      <c r="AK12" s="374"/>
    </row>
    <row r="13" spans="1:37" ht="24" customHeight="1" x14ac:dyDescent="0.15">
      <c r="A13" s="361" t="s">
        <v>7</v>
      </c>
      <c r="B13" s="362"/>
      <c r="C13" s="365" t="s">
        <v>8</v>
      </c>
      <c r="D13" s="365"/>
      <c r="E13" s="365"/>
      <c r="F13" s="365"/>
      <c r="G13" s="365"/>
      <c r="H13" s="365"/>
      <c r="I13" s="365"/>
      <c r="J13" s="365"/>
      <c r="K13" s="365"/>
      <c r="L13" s="365"/>
      <c r="M13" s="365"/>
      <c r="N13" s="365"/>
      <c r="O13" s="365"/>
      <c r="P13" s="365"/>
      <c r="Q13" s="365"/>
      <c r="R13" s="365"/>
      <c r="S13" s="365"/>
      <c r="T13" s="365"/>
      <c r="U13" s="365"/>
      <c r="V13" s="365"/>
      <c r="W13" s="365"/>
      <c r="X13" s="365"/>
      <c r="Y13" s="365"/>
      <c r="Z13" s="365"/>
      <c r="AA13" s="365"/>
      <c r="AB13" s="386" t="str">
        <f>IF(入力シート!C23&lt;&gt;"",入力シート!C23,"")</f>
        <v/>
      </c>
      <c r="AC13" s="375"/>
      <c r="AD13" s="375"/>
      <c r="AE13" s="375"/>
      <c r="AF13" s="375"/>
      <c r="AG13" s="375" t="str">
        <f>IF(入力シート!D23&lt;&gt;"",入力シート!D23,"")</f>
        <v/>
      </c>
      <c r="AH13" s="375"/>
      <c r="AI13" s="375"/>
      <c r="AJ13" s="375"/>
      <c r="AK13" s="375"/>
    </row>
    <row r="14" spans="1:37" ht="24" customHeight="1" x14ac:dyDescent="0.15">
      <c r="A14" s="363"/>
      <c r="B14" s="364"/>
      <c r="C14" s="359" t="s">
        <v>1566</v>
      </c>
      <c r="D14" s="359"/>
      <c r="E14" s="359"/>
      <c r="F14" s="359"/>
      <c r="G14" s="359"/>
      <c r="H14" s="359"/>
      <c r="I14" s="359"/>
      <c r="J14" s="359"/>
      <c r="K14" s="359"/>
      <c r="L14" s="359"/>
      <c r="M14" s="359"/>
      <c r="N14" s="359"/>
      <c r="O14" s="359"/>
      <c r="P14" s="359"/>
      <c r="Q14" s="359"/>
      <c r="R14" s="359"/>
      <c r="S14" s="359"/>
      <c r="T14" s="359"/>
      <c r="U14" s="359"/>
      <c r="V14" s="359"/>
      <c r="W14" s="359"/>
      <c r="X14" s="359"/>
      <c r="Y14" s="359"/>
      <c r="Z14" s="359"/>
      <c r="AA14" s="359"/>
      <c r="AB14" s="382" t="str">
        <f>IF(入力シート!C24&lt;&gt;"",入力シート!C24,"")</f>
        <v/>
      </c>
      <c r="AC14" s="381"/>
      <c r="AD14" s="381"/>
      <c r="AE14" s="381"/>
      <c r="AF14" s="381"/>
      <c r="AG14" s="381" t="str">
        <f>IF(入力シート!D24&lt;&gt;"",入力シート!D24,"")</f>
        <v/>
      </c>
      <c r="AH14" s="381"/>
      <c r="AI14" s="381"/>
      <c r="AJ14" s="381"/>
      <c r="AK14" s="381"/>
    </row>
    <row r="15" spans="1:37" ht="24" customHeight="1" x14ac:dyDescent="0.15">
      <c r="A15" s="363"/>
      <c r="B15" s="364"/>
      <c r="C15" s="359" t="s">
        <v>9</v>
      </c>
      <c r="D15" s="359"/>
      <c r="E15" s="359"/>
      <c r="F15" s="359"/>
      <c r="G15" s="359"/>
      <c r="H15" s="359"/>
      <c r="I15" s="359"/>
      <c r="J15" s="359"/>
      <c r="K15" s="359"/>
      <c r="L15" s="359"/>
      <c r="M15" s="359"/>
      <c r="N15" s="359"/>
      <c r="O15" s="359"/>
      <c r="P15" s="359"/>
      <c r="Q15" s="359"/>
      <c r="R15" s="359"/>
      <c r="S15" s="359"/>
      <c r="T15" s="359"/>
      <c r="U15" s="359"/>
      <c r="V15" s="359"/>
      <c r="W15" s="359"/>
      <c r="X15" s="359"/>
      <c r="Y15" s="359"/>
      <c r="Z15" s="359"/>
      <c r="AA15" s="359"/>
      <c r="AB15" s="382" t="str">
        <f>IF(入力シート!C25&lt;&gt;"",入力シート!C25,"")</f>
        <v/>
      </c>
      <c r="AC15" s="381"/>
      <c r="AD15" s="381"/>
      <c r="AE15" s="381"/>
      <c r="AF15" s="381"/>
      <c r="AG15" s="381" t="str">
        <f>IF(入力シート!D25&lt;&gt;"",入力シート!D25,"")</f>
        <v/>
      </c>
      <c r="AH15" s="381"/>
      <c r="AI15" s="381"/>
      <c r="AJ15" s="381"/>
      <c r="AK15" s="381"/>
    </row>
    <row r="16" spans="1:37" ht="24" customHeight="1" x14ac:dyDescent="0.15">
      <c r="A16" s="363"/>
      <c r="B16" s="364"/>
      <c r="C16" s="359" t="s">
        <v>10</v>
      </c>
      <c r="D16" s="359"/>
      <c r="E16" s="359"/>
      <c r="F16" s="359"/>
      <c r="G16" s="359"/>
      <c r="H16" s="359"/>
      <c r="I16" s="359"/>
      <c r="J16" s="359"/>
      <c r="K16" s="359"/>
      <c r="L16" s="359"/>
      <c r="M16" s="359"/>
      <c r="N16" s="359"/>
      <c r="O16" s="359"/>
      <c r="P16" s="359"/>
      <c r="Q16" s="359"/>
      <c r="R16" s="359"/>
      <c r="S16" s="359"/>
      <c r="T16" s="359"/>
      <c r="U16" s="359"/>
      <c r="V16" s="359"/>
      <c r="W16" s="359"/>
      <c r="X16" s="359"/>
      <c r="Y16" s="359"/>
      <c r="Z16" s="359"/>
      <c r="AA16" s="359"/>
      <c r="AB16" s="382" t="str">
        <f>IF(入力シート!C26&lt;&gt;"",入力シート!C26,"")</f>
        <v/>
      </c>
      <c r="AC16" s="381"/>
      <c r="AD16" s="381"/>
      <c r="AE16" s="381"/>
      <c r="AF16" s="381"/>
      <c r="AG16" s="381" t="str">
        <f>IF(入力シート!D26&lt;&gt;"",入力シート!D26,"")</f>
        <v/>
      </c>
      <c r="AH16" s="381"/>
      <c r="AI16" s="381"/>
      <c r="AJ16" s="381"/>
      <c r="AK16" s="381"/>
    </row>
    <row r="17" spans="1:37" ht="24" customHeight="1" x14ac:dyDescent="0.15">
      <c r="A17" s="363"/>
      <c r="B17" s="364"/>
      <c r="C17" s="359" t="s">
        <v>11</v>
      </c>
      <c r="D17" s="359"/>
      <c r="E17" s="359"/>
      <c r="F17" s="359"/>
      <c r="G17" s="359"/>
      <c r="H17" s="359"/>
      <c r="I17" s="359"/>
      <c r="J17" s="359"/>
      <c r="K17" s="359"/>
      <c r="L17" s="359"/>
      <c r="M17" s="359"/>
      <c r="N17" s="359"/>
      <c r="O17" s="359"/>
      <c r="P17" s="359"/>
      <c r="Q17" s="359"/>
      <c r="R17" s="359"/>
      <c r="S17" s="359"/>
      <c r="T17" s="359"/>
      <c r="U17" s="359"/>
      <c r="V17" s="359"/>
      <c r="W17" s="359"/>
      <c r="X17" s="359"/>
      <c r="Y17" s="359"/>
      <c r="Z17" s="359"/>
      <c r="AA17" s="359"/>
      <c r="AB17" s="382" t="str">
        <f>IF(入力シート!C27&lt;&gt;"",入力シート!C27,"")</f>
        <v/>
      </c>
      <c r="AC17" s="381"/>
      <c r="AD17" s="381"/>
      <c r="AE17" s="381"/>
      <c r="AF17" s="381"/>
      <c r="AG17" s="381" t="str">
        <f>IF(入力シート!D27&lt;&gt;"",入力シート!D27,"")</f>
        <v/>
      </c>
      <c r="AH17" s="381"/>
      <c r="AI17" s="381"/>
      <c r="AJ17" s="381"/>
      <c r="AK17" s="381"/>
    </row>
    <row r="18" spans="1:37" ht="24" customHeight="1" x14ac:dyDescent="0.15">
      <c r="A18" s="363"/>
      <c r="B18" s="364"/>
      <c r="C18" s="359" t="s">
        <v>1564</v>
      </c>
      <c r="D18" s="359"/>
      <c r="E18" s="359"/>
      <c r="F18" s="359"/>
      <c r="G18" s="359"/>
      <c r="H18" s="359"/>
      <c r="I18" s="359"/>
      <c r="J18" s="359"/>
      <c r="K18" s="359"/>
      <c r="L18" s="359"/>
      <c r="M18" s="359"/>
      <c r="N18" s="359"/>
      <c r="O18" s="359"/>
      <c r="P18" s="359"/>
      <c r="Q18" s="359"/>
      <c r="R18" s="359"/>
      <c r="S18" s="359"/>
      <c r="T18" s="359"/>
      <c r="U18" s="359"/>
      <c r="V18" s="359"/>
      <c r="W18" s="359"/>
      <c r="X18" s="359"/>
      <c r="Y18" s="359"/>
      <c r="Z18" s="359"/>
      <c r="AA18" s="359"/>
      <c r="AB18" s="382" t="str">
        <f>IF(入力シート!C28&lt;&gt;"",入力シート!C28,"")</f>
        <v/>
      </c>
      <c r="AC18" s="381"/>
      <c r="AD18" s="381"/>
      <c r="AE18" s="381"/>
      <c r="AF18" s="381"/>
      <c r="AG18" s="381" t="str">
        <f>IF(入力シート!D28&lt;&gt;"",入力シート!D28,"")</f>
        <v/>
      </c>
      <c r="AH18" s="381"/>
      <c r="AI18" s="381"/>
      <c r="AJ18" s="381"/>
      <c r="AK18" s="381"/>
    </row>
    <row r="19" spans="1:37" ht="24" customHeight="1" x14ac:dyDescent="0.15">
      <c r="A19" s="363"/>
      <c r="B19" s="364"/>
      <c r="C19" s="359" t="s">
        <v>1565</v>
      </c>
      <c r="D19" s="359"/>
      <c r="E19" s="359"/>
      <c r="F19" s="359"/>
      <c r="G19" s="359"/>
      <c r="H19" s="359"/>
      <c r="I19" s="359"/>
      <c r="J19" s="359"/>
      <c r="K19" s="359"/>
      <c r="L19" s="359"/>
      <c r="M19" s="359"/>
      <c r="N19" s="359"/>
      <c r="O19" s="359"/>
      <c r="P19" s="359"/>
      <c r="Q19" s="359"/>
      <c r="R19" s="359"/>
      <c r="S19" s="359"/>
      <c r="T19" s="359"/>
      <c r="U19" s="359"/>
      <c r="V19" s="359"/>
      <c r="W19" s="359"/>
      <c r="X19" s="359"/>
      <c r="Y19" s="359"/>
      <c r="Z19" s="359"/>
      <c r="AA19" s="359"/>
      <c r="AB19" s="382" t="str">
        <f>IF(入力シート!C29&lt;&gt;"",入力シート!C29,"")</f>
        <v/>
      </c>
      <c r="AC19" s="381"/>
      <c r="AD19" s="381"/>
      <c r="AE19" s="381"/>
      <c r="AF19" s="381"/>
      <c r="AG19" s="381" t="str">
        <f>IF(入力シート!D29&lt;&gt;"",入力シート!D29,"")</f>
        <v/>
      </c>
      <c r="AH19" s="381"/>
      <c r="AI19" s="381"/>
      <c r="AJ19" s="381"/>
      <c r="AK19" s="381"/>
    </row>
    <row r="20" spans="1:37" ht="24" customHeight="1" x14ac:dyDescent="0.15">
      <c r="A20" s="363"/>
      <c r="B20" s="364"/>
      <c r="C20" s="359" t="s">
        <v>12</v>
      </c>
      <c r="D20" s="359"/>
      <c r="E20" s="359"/>
      <c r="F20" s="359"/>
      <c r="G20" s="359"/>
      <c r="H20" s="359"/>
      <c r="I20" s="359"/>
      <c r="J20" s="359"/>
      <c r="K20" s="359"/>
      <c r="L20" s="359"/>
      <c r="M20" s="359"/>
      <c r="N20" s="359"/>
      <c r="O20" s="359"/>
      <c r="P20" s="359"/>
      <c r="Q20" s="359"/>
      <c r="R20" s="359"/>
      <c r="S20" s="359"/>
      <c r="T20" s="359"/>
      <c r="U20" s="359"/>
      <c r="V20" s="359"/>
      <c r="W20" s="359"/>
      <c r="X20" s="359"/>
      <c r="Y20" s="359"/>
      <c r="Z20" s="359"/>
      <c r="AA20" s="359"/>
      <c r="AB20" s="382" t="str">
        <f>IF(入力シート!C30&lt;&gt;"",入力シート!C30,"")</f>
        <v/>
      </c>
      <c r="AC20" s="381"/>
      <c r="AD20" s="381"/>
      <c r="AE20" s="381"/>
      <c r="AF20" s="381"/>
      <c r="AG20" s="381" t="str">
        <f>IF(入力シート!D30&lt;&gt;"",入力シート!D30,"")</f>
        <v/>
      </c>
      <c r="AH20" s="381"/>
      <c r="AI20" s="381"/>
      <c r="AJ20" s="381"/>
      <c r="AK20" s="381"/>
    </row>
    <row r="21" spans="1:37" ht="24" customHeight="1" x14ac:dyDescent="0.15">
      <c r="A21" s="363"/>
      <c r="B21" s="364"/>
      <c r="C21" s="359" t="s">
        <v>13</v>
      </c>
      <c r="D21" s="359"/>
      <c r="E21" s="359"/>
      <c r="F21" s="359"/>
      <c r="G21" s="359"/>
      <c r="H21" s="359"/>
      <c r="I21" s="359"/>
      <c r="J21" s="359"/>
      <c r="K21" s="359"/>
      <c r="L21" s="359"/>
      <c r="M21" s="359"/>
      <c r="N21" s="359"/>
      <c r="O21" s="359"/>
      <c r="P21" s="359"/>
      <c r="Q21" s="359"/>
      <c r="R21" s="359"/>
      <c r="S21" s="359"/>
      <c r="T21" s="359"/>
      <c r="U21" s="359"/>
      <c r="V21" s="359"/>
      <c r="W21" s="359"/>
      <c r="X21" s="359"/>
      <c r="Y21" s="359"/>
      <c r="Z21" s="359"/>
      <c r="AA21" s="359"/>
      <c r="AB21" s="377" t="str">
        <f>IF(入力シート!C31&lt;&gt;"",入力シート!C31,"")</f>
        <v/>
      </c>
      <c r="AC21" s="377"/>
      <c r="AD21" s="377"/>
      <c r="AE21" s="377"/>
      <c r="AF21" s="378"/>
      <c r="AG21" s="379" t="str">
        <f>IF(入力シート!D31&lt;&gt;"",入力シート!D31,"")</f>
        <v/>
      </c>
      <c r="AH21" s="377"/>
      <c r="AI21" s="377"/>
      <c r="AJ21" s="377"/>
      <c r="AK21" s="378"/>
    </row>
    <row r="22" spans="1:37" ht="24" customHeight="1" x14ac:dyDescent="0.15">
      <c r="A22" s="357"/>
      <c r="B22" s="358"/>
      <c r="C22" s="366" t="s">
        <v>14</v>
      </c>
      <c r="D22" s="347"/>
      <c r="E22" s="347"/>
      <c r="F22" s="347"/>
      <c r="G22" s="347"/>
      <c r="H22" s="347"/>
      <c r="I22" s="347"/>
      <c r="J22" s="347"/>
      <c r="K22" s="347"/>
      <c r="L22" s="347"/>
      <c r="M22" s="347"/>
      <c r="N22" s="347"/>
      <c r="O22" s="347"/>
      <c r="P22" s="347"/>
      <c r="Q22" s="347"/>
      <c r="R22" s="347"/>
      <c r="S22" s="347"/>
      <c r="T22" s="347"/>
      <c r="U22" s="347"/>
      <c r="V22" s="347"/>
      <c r="W22" s="347"/>
      <c r="X22" s="347"/>
      <c r="Y22" s="347"/>
      <c r="Z22" s="347"/>
      <c r="AA22" s="347"/>
      <c r="AB22" s="380">
        <f>SUM(AB13:AF21)</f>
        <v>0</v>
      </c>
      <c r="AC22" s="371"/>
      <c r="AD22" s="371"/>
      <c r="AE22" s="371"/>
      <c r="AF22" s="371"/>
      <c r="AG22" s="380">
        <f>SUM(AG13:AK21)</f>
        <v>0</v>
      </c>
      <c r="AH22" s="371"/>
      <c r="AI22" s="371"/>
      <c r="AJ22" s="371"/>
      <c r="AK22" s="371"/>
    </row>
    <row r="23" spans="1:37" ht="24" customHeight="1" x14ac:dyDescent="0.15">
      <c r="A23" s="248" t="s">
        <v>15</v>
      </c>
      <c r="B23" s="360"/>
      <c r="C23" s="366" t="s">
        <v>16</v>
      </c>
      <c r="D23" s="347"/>
      <c r="E23" s="347"/>
      <c r="F23" s="347"/>
      <c r="G23" s="347"/>
      <c r="H23" s="347"/>
      <c r="I23" s="347"/>
      <c r="J23" s="347"/>
      <c r="K23" s="347"/>
      <c r="L23" s="347"/>
      <c r="M23" s="347"/>
      <c r="N23" s="347"/>
      <c r="O23" s="347"/>
      <c r="P23" s="347"/>
      <c r="Q23" s="347"/>
      <c r="R23" s="347"/>
      <c r="S23" s="347"/>
      <c r="T23" s="347"/>
      <c r="U23" s="347"/>
      <c r="V23" s="347"/>
      <c r="W23" s="347"/>
      <c r="X23" s="347"/>
      <c r="Y23" s="347"/>
      <c r="Z23" s="347"/>
      <c r="AA23" s="347"/>
      <c r="AB23" s="380" t="str">
        <f>IF(AB12=0,"",AB12-AB22)</f>
        <v/>
      </c>
      <c r="AC23" s="371"/>
      <c r="AD23" s="371"/>
      <c r="AE23" s="371"/>
      <c r="AF23" s="371"/>
      <c r="AG23" s="371" t="str">
        <f>IF(AG12=0,"",AG12-AG22)</f>
        <v/>
      </c>
      <c r="AH23" s="371"/>
      <c r="AI23" s="371"/>
      <c r="AJ23" s="371"/>
      <c r="AK23" s="371"/>
    </row>
    <row r="24" spans="1:37" ht="24" customHeight="1" x14ac:dyDescent="0.15">
      <c r="A24" s="248" t="s">
        <v>17</v>
      </c>
      <c r="B24" s="360"/>
      <c r="C24" s="366" t="s">
        <v>18</v>
      </c>
      <c r="D24" s="347"/>
      <c r="E24" s="347"/>
      <c r="F24" s="347"/>
      <c r="G24" s="347"/>
      <c r="H24" s="347"/>
      <c r="I24" s="347"/>
      <c r="J24" s="347"/>
      <c r="K24" s="347"/>
      <c r="L24" s="347"/>
      <c r="M24" s="347"/>
      <c r="N24" s="347"/>
      <c r="O24" s="347"/>
      <c r="P24" s="347"/>
      <c r="Q24" s="347"/>
      <c r="R24" s="347"/>
      <c r="S24" s="347"/>
      <c r="T24" s="347"/>
      <c r="U24" s="347"/>
      <c r="V24" s="347"/>
      <c r="W24" s="347"/>
      <c r="X24" s="347"/>
      <c r="Y24" s="347"/>
      <c r="Z24" s="347"/>
      <c r="AA24" s="347"/>
      <c r="AB24" s="372" t="str">
        <f>IF(MIN(AB23,AG23)=0,"",MIN(AB23,AG23))</f>
        <v/>
      </c>
      <c r="AC24" s="373"/>
      <c r="AD24" s="373"/>
      <c r="AE24" s="373"/>
      <c r="AF24" s="373"/>
      <c r="AG24" s="373"/>
      <c r="AH24" s="373"/>
      <c r="AI24" s="373"/>
      <c r="AJ24" s="373"/>
      <c r="AK24" s="373"/>
    </row>
    <row r="25" spans="1:37" ht="6" customHeight="1" x14ac:dyDescent="0.15"/>
    <row r="26" spans="1:37" ht="14.1" customHeight="1" x14ac:dyDescent="0.15">
      <c r="A26" s="1" t="s">
        <v>1572</v>
      </c>
    </row>
    <row r="27" spans="1:37" ht="24" customHeight="1" x14ac:dyDescent="0.15">
      <c r="A27" s="347" t="s">
        <v>19</v>
      </c>
      <c r="B27" s="347"/>
      <c r="C27" s="347"/>
      <c r="D27" s="347"/>
      <c r="E27" s="347"/>
      <c r="F27" s="347"/>
      <c r="G27" s="347"/>
      <c r="H27" s="347"/>
      <c r="I27" s="347"/>
      <c r="J27" s="347"/>
      <c r="K27" s="347"/>
      <c r="L27" s="347"/>
      <c r="M27" s="347"/>
      <c r="N27" s="347"/>
      <c r="O27" s="347"/>
      <c r="P27" s="347"/>
      <c r="Q27" s="347"/>
      <c r="R27" s="347"/>
      <c r="S27" s="347"/>
      <c r="T27" s="347"/>
      <c r="U27" s="347"/>
      <c r="V27" s="347"/>
      <c r="W27" s="347"/>
      <c r="X27" s="347"/>
      <c r="Y27" s="347"/>
      <c r="Z27" s="347"/>
      <c r="AA27" s="347"/>
      <c r="AB27" s="376" t="str">
        <f>IF(入力シート!C32&lt;&gt;"",入力シート!C32,"")</f>
        <v/>
      </c>
      <c r="AC27" s="376"/>
      <c r="AD27" s="376"/>
      <c r="AE27" s="376"/>
      <c r="AF27" s="376"/>
      <c r="AG27" s="376"/>
      <c r="AH27" s="376"/>
      <c r="AI27" s="376"/>
      <c r="AJ27" s="376"/>
      <c r="AK27" s="376"/>
    </row>
    <row r="28" spans="1:37" ht="24" customHeight="1" x14ac:dyDescent="0.15">
      <c r="A28" s="370" t="s">
        <v>1705</v>
      </c>
      <c r="B28" s="370"/>
      <c r="C28" s="370"/>
      <c r="D28" s="370"/>
      <c r="E28" s="370"/>
      <c r="F28" s="370"/>
      <c r="G28" s="370"/>
      <c r="H28" s="370"/>
      <c r="I28" s="370"/>
      <c r="J28" s="370"/>
      <c r="K28" s="370"/>
      <c r="L28" s="370"/>
      <c r="M28" s="370"/>
      <c r="N28" s="370"/>
      <c r="O28" s="370"/>
      <c r="P28" s="370"/>
      <c r="Q28" s="370"/>
      <c r="R28" s="370"/>
      <c r="S28" s="370"/>
      <c r="T28" s="370"/>
      <c r="U28" s="370"/>
      <c r="V28" s="370"/>
      <c r="W28" s="370"/>
      <c r="X28" s="370"/>
      <c r="Y28" s="370"/>
      <c r="Z28" s="370"/>
      <c r="AA28" s="370"/>
      <c r="AB28" s="376" t="str">
        <f>IF(入力シート!C33&lt;&gt;"",入力シート!C33,"")</f>
        <v/>
      </c>
      <c r="AC28" s="376"/>
      <c r="AD28" s="376"/>
      <c r="AE28" s="376"/>
      <c r="AF28" s="376"/>
      <c r="AG28" s="376"/>
      <c r="AH28" s="376"/>
      <c r="AI28" s="376"/>
      <c r="AJ28" s="376"/>
      <c r="AK28" s="376"/>
    </row>
    <row r="29" spans="1:37" ht="24" customHeight="1" x14ac:dyDescent="0.15">
      <c r="A29" s="370" t="s">
        <v>1706</v>
      </c>
      <c r="B29" s="370"/>
      <c r="C29" s="370"/>
      <c r="D29" s="370"/>
      <c r="E29" s="370"/>
      <c r="F29" s="370"/>
      <c r="G29" s="370"/>
      <c r="H29" s="370"/>
      <c r="I29" s="370"/>
      <c r="J29" s="370"/>
      <c r="K29" s="370"/>
      <c r="L29" s="370"/>
      <c r="M29" s="370"/>
      <c r="N29" s="370"/>
      <c r="O29" s="370"/>
      <c r="P29" s="370"/>
      <c r="Q29" s="370"/>
      <c r="R29" s="370"/>
      <c r="S29" s="370"/>
      <c r="T29" s="370"/>
      <c r="U29" s="370"/>
      <c r="V29" s="370"/>
      <c r="W29" s="370"/>
      <c r="X29" s="370"/>
      <c r="Y29" s="370"/>
      <c r="Z29" s="370"/>
      <c r="AA29" s="370"/>
      <c r="AB29" s="376" t="str">
        <f>IF(入力シート!C34&lt;&gt;"",ROUNDDOWN(入力シート!C34,0)*30+入力シート!C35,"")</f>
        <v/>
      </c>
      <c r="AC29" s="376"/>
      <c r="AD29" s="376"/>
      <c r="AE29" s="376"/>
      <c r="AF29" s="376"/>
      <c r="AG29" s="376"/>
      <c r="AH29" s="376"/>
      <c r="AI29" s="376"/>
      <c r="AJ29" s="376"/>
      <c r="AK29" s="376"/>
    </row>
    <row r="30" spans="1:37" ht="24" customHeight="1" x14ac:dyDescent="0.15">
      <c r="A30" s="347" t="s">
        <v>1708</v>
      </c>
      <c r="B30" s="347"/>
      <c r="C30" s="347"/>
      <c r="D30" s="347"/>
      <c r="E30" s="347"/>
      <c r="F30" s="347"/>
      <c r="G30" s="347"/>
      <c r="H30" s="347"/>
      <c r="I30" s="347"/>
      <c r="J30" s="347"/>
      <c r="K30" s="347"/>
      <c r="L30" s="347"/>
      <c r="M30" s="347"/>
      <c r="N30" s="347"/>
      <c r="O30" s="347"/>
      <c r="P30" s="347"/>
      <c r="Q30" s="347"/>
      <c r="R30" s="347"/>
      <c r="S30" s="347"/>
      <c r="T30" s="347"/>
      <c r="U30" s="347"/>
      <c r="V30" s="347"/>
      <c r="W30" s="347"/>
      <c r="X30" s="347"/>
      <c r="Y30" s="347"/>
      <c r="Z30" s="347"/>
      <c r="AA30" s="347"/>
      <c r="AB30" s="348" t="str">
        <f>IF(SUM(AB27:AK29)&gt;0,SUM(AB27:AK29),"")</f>
        <v/>
      </c>
      <c r="AC30" s="348"/>
      <c r="AD30" s="348"/>
      <c r="AE30" s="348"/>
      <c r="AF30" s="348"/>
      <c r="AG30" s="348"/>
      <c r="AH30" s="348"/>
      <c r="AI30" s="348"/>
      <c r="AJ30" s="348"/>
      <c r="AK30" s="348"/>
    </row>
    <row r="31" spans="1:37" ht="6" customHeight="1" x14ac:dyDescent="0.15"/>
    <row r="32" spans="1:37" ht="13.9" customHeight="1" x14ac:dyDescent="0.15">
      <c r="A32" s="1" t="s">
        <v>1709</v>
      </c>
    </row>
    <row r="33" spans="1:37" ht="24" customHeight="1" x14ac:dyDescent="0.15">
      <c r="A33" s="347" t="s">
        <v>1711</v>
      </c>
      <c r="B33" s="347"/>
      <c r="C33" s="347"/>
      <c r="D33" s="347"/>
      <c r="E33" s="347"/>
      <c r="F33" s="347"/>
      <c r="G33" s="347"/>
      <c r="H33" s="347"/>
      <c r="I33" s="347"/>
      <c r="J33" s="347"/>
      <c r="K33" s="347"/>
      <c r="L33" s="347"/>
      <c r="M33" s="347"/>
      <c r="N33" s="347"/>
      <c r="O33" s="347"/>
      <c r="P33" s="347"/>
      <c r="Q33" s="347"/>
      <c r="R33" s="347"/>
      <c r="S33" s="347"/>
      <c r="T33" s="347"/>
      <c r="U33" s="347"/>
      <c r="V33" s="347"/>
      <c r="W33" s="347"/>
      <c r="X33" s="347"/>
      <c r="Y33" s="347"/>
      <c r="Z33" s="347"/>
      <c r="AA33" s="347"/>
      <c r="AB33" s="376" t="str">
        <f>IF(入力シート!C36&lt;&gt;"",入力シート!C36,"")</f>
        <v/>
      </c>
      <c r="AC33" s="376"/>
      <c r="AD33" s="376"/>
      <c r="AE33" s="376"/>
      <c r="AF33" s="376"/>
      <c r="AG33" s="376"/>
      <c r="AH33" s="376"/>
      <c r="AI33" s="376"/>
      <c r="AJ33" s="376"/>
      <c r="AK33" s="376"/>
    </row>
    <row r="34" spans="1:37" ht="24" customHeight="1" x14ac:dyDescent="0.15">
      <c r="A34" s="347" t="s">
        <v>20</v>
      </c>
      <c r="B34" s="347"/>
      <c r="C34" s="347"/>
      <c r="D34" s="347"/>
      <c r="E34" s="347"/>
      <c r="F34" s="347"/>
      <c r="G34" s="347"/>
      <c r="H34" s="347"/>
      <c r="I34" s="347"/>
      <c r="J34" s="347"/>
      <c r="K34" s="347"/>
      <c r="L34" s="347"/>
      <c r="M34" s="347"/>
      <c r="N34" s="347"/>
      <c r="O34" s="347"/>
      <c r="P34" s="347"/>
      <c r="Q34" s="347"/>
      <c r="R34" s="347"/>
      <c r="S34" s="347"/>
      <c r="T34" s="347"/>
      <c r="U34" s="347"/>
      <c r="V34" s="347"/>
      <c r="W34" s="347"/>
      <c r="X34" s="347"/>
      <c r="Y34" s="347"/>
      <c r="Z34" s="347"/>
      <c r="AA34" s="347"/>
      <c r="AB34" s="376" t="str">
        <f>IF(OR(入力シート!C37&lt;&gt;"",AND('（包括）宿泊費明細（職員分）'!AM44=1,'（包括）宿泊費明細（職員分）'!AD47&gt;0)),入力シート!C37+IF(AND('（包括）宿泊費明細（職員分）'!AM44=1,'（包括）宿泊費明細（職員分）'!AD47&gt;0),'（包括）宿泊費明細（職員分）'!AD47,0),"")</f>
        <v/>
      </c>
      <c r="AC34" s="376"/>
      <c r="AD34" s="376"/>
      <c r="AE34" s="376"/>
      <c r="AF34" s="376"/>
      <c r="AG34" s="376"/>
      <c r="AH34" s="376"/>
      <c r="AI34" s="376"/>
      <c r="AJ34" s="376"/>
      <c r="AK34" s="376"/>
    </row>
    <row r="35" spans="1:37" ht="24" customHeight="1" x14ac:dyDescent="0.15">
      <c r="A35" s="347" t="s">
        <v>1710</v>
      </c>
      <c r="B35" s="347"/>
      <c r="C35" s="347"/>
      <c r="D35" s="347"/>
      <c r="E35" s="347"/>
      <c r="F35" s="347"/>
      <c r="G35" s="347"/>
      <c r="H35" s="347"/>
      <c r="I35" s="347"/>
      <c r="J35" s="347"/>
      <c r="K35" s="347"/>
      <c r="L35" s="347"/>
      <c r="M35" s="347"/>
      <c r="N35" s="347"/>
      <c r="O35" s="347"/>
      <c r="P35" s="347"/>
      <c r="Q35" s="347"/>
      <c r="R35" s="347"/>
      <c r="S35" s="347"/>
      <c r="T35" s="347"/>
      <c r="U35" s="347"/>
      <c r="V35" s="347"/>
      <c r="W35" s="347"/>
      <c r="X35" s="347"/>
      <c r="Y35" s="347"/>
      <c r="Z35" s="347"/>
      <c r="AA35" s="347"/>
      <c r="AB35" s="348" t="str">
        <f>IF(SUM(AB33:AK34)&gt;0,SUM(AB33:AK34),"")</f>
        <v/>
      </c>
      <c r="AC35" s="348"/>
      <c r="AD35" s="348"/>
      <c r="AE35" s="348"/>
      <c r="AF35" s="348"/>
      <c r="AG35" s="348"/>
      <c r="AH35" s="348"/>
      <c r="AI35" s="348"/>
      <c r="AJ35" s="348"/>
      <c r="AK35" s="348"/>
    </row>
    <row r="36" spans="1:37" ht="6" customHeight="1" x14ac:dyDescent="0.15"/>
    <row r="37" spans="1:37" ht="14.1" customHeight="1" thickBot="1" x14ac:dyDescent="0.2">
      <c r="S37" s="95"/>
      <c r="T37" s="95"/>
      <c r="U37" s="95"/>
      <c r="V37" s="95"/>
      <c r="W37" s="97"/>
      <c r="X37" s="97"/>
      <c r="Y37" s="97"/>
      <c r="Z37" s="3"/>
      <c r="AA37" s="96"/>
      <c r="AB37" s="97"/>
      <c r="AC37" s="97" t="s">
        <v>1712</v>
      </c>
      <c r="AD37" s="369">
        <f>MIN(AB24, AB30) + IF(ISNUMBER(AB35), AB35, 0)</f>
        <v>0</v>
      </c>
      <c r="AE37" s="369"/>
      <c r="AF37" s="369"/>
      <c r="AG37" s="369"/>
      <c r="AH37" s="369"/>
      <c r="AI37" s="369"/>
      <c r="AJ37" s="369"/>
      <c r="AK37" s="369"/>
    </row>
    <row r="38" spans="1:37" ht="14.1" customHeight="1" thickTop="1" x14ac:dyDescent="0.15">
      <c r="V38" s="102"/>
      <c r="AI38" s="84"/>
      <c r="AJ38" s="84"/>
      <c r="AK38" s="85"/>
    </row>
    <row r="39" spans="1:37" ht="42" customHeight="1" x14ac:dyDescent="0.15">
      <c r="A39" s="367" t="s">
        <v>1727</v>
      </c>
      <c r="B39" s="367"/>
      <c r="C39" s="367"/>
      <c r="D39" s="367"/>
      <c r="E39" s="367"/>
      <c r="F39" s="367"/>
      <c r="G39" s="367"/>
      <c r="H39" s="367"/>
      <c r="I39" s="367"/>
      <c r="J39" s="367"/>
      <c r="K39" s="367"/>
      <c r="L39" s="367"/>
      <c r="M39" s="367"/>
      <c r="N39" s="367"/>
      <c r="O39" s="367"/>
      <c r="P39" s="367"/>
      <c r="Q39" s="367"/>
      <c r="R39" s="367"/>
      <c r="S39" s="367"/>
      <c r="T39" s="367"/>
      <c r="U39" s="367"/>
      <c r="V39" s="367"/>
      <c r="W39" s="367"/>
      <c r="X39" s="367"/>
      <c r="Y39" s="367"/>
      <c r="Z39" s="367"/>
      <c r="AA39" s="367"/>
      <c r="AB39" s="367"/>
      <c r="AC39" s="367"/>
      <c r="AD39" s="367"/>
      <c r="AE39" s="367"/>
      <c r="AF39" s="367"/>
      <c r="AG39" s="367"/>
      <c r="AH39" s="367"/>
      <c r="AI39" s="367"/>
      <c r="AJ39" s="367"/>
      <c r="AK39" s="367"/>
    </row>
  </sheetData>
  <sheetProtection algorithmName="SHA-512" hashValue="z2eU+0bqYSj4uyLNyRUv91QiqJtpJkzD7FqcGOnTQ9KE0SnBKSGSGyxaEfhIlo2VCKBDMzg1QY9MJmresxA/Sg==" saltValue="6vZFj0hjBxh+LChFFWB9cQ==" spinCount="100000" sheet="1" selectLockedCells="1" selectUnlockedCells="1"/>
  <mergeCells count="89">
    <mergeCell ref="N5:AK5"/>
    <mergeCell ref="J5:M5"/>
    <mergeCell ref="F5:I5"/>
    <mergeCell ref="AG19:AK19"/>
    <mergeCell ref="C14:AA14"/>
    <mergeCell ref="AG18:AK18"/>
    <mergeCell ref="AG14:AK14"/>
    <mergeCell ref="A5:E5"/>
    <mergeCell ref="AB10:AF10"/>
    <mergeCell ref="AB12:AF12"/>
    <mergeCell ref="AB13:AF13"/>
    <mergeCell ref="AG16:AK16"/>
    <mergeCell ref="A23:B23"/>
    <mergeCell ref="AG20:AK20"/>
    <mergeCell ref="AB14:AF14"/>
    <mergeCell ref="AG15:AK15"/>
    <mergeCell ref="AB22:AF22"/>
    <mergeCell ref="AB15:AF15"/>
    <mergeCell ref="AB16:AF16"/>
    <mergeCell ref="AB17:AF17"/>
    <mergeCell ref="AB18:AF18"/>
    <mergeCell ref="AB19:AF19"/>
    <mergeCell ref="AB20:AF20"/>
    <mergeCell ref="C19:AA19"/>
    <mergeCell ref="AG17:AK17"/>
    <mergeCell ref="AB29:AK29"/>
    <mergeCell ref="AB34:AK34"/>
    <mergeCell ref="AB35:AK35"/>
    <mergeCell ref="C22:AA22"/>
    <mergeCell ref="C21:AA21"/>
    <mergeCell ref="AB21:AF21"/>
    <mergeCell ref="AG21:AK21"/>
    <mergeCell ref="A33:AA33"/>
    <mergeCell ref="AB33:AK33"/>
    <mergeCell ref="AB23:AF23"/>
    <mergeCell ref="C24:AA24"/>
    <mergeCell ref="AB27:AK27"/>
    <mergeCell ref="AB28:AK28"/>
    <mergeCell ref="A24:B24"/>
    <mergeCell ref="AG22:AK22"/>
    <mergeCell ref="C23:AA23"/>
    <mergeCell ref="A39:AK39"/>
    <mergeCell ref="AA6:AK6"/>
    <mergeCell ref="F7:U7"/>
    <mergeCell ref="A7:E7"/>
    <mergeCell ref="V7:Z7"/>
    <mergeCell ref="AA7:AK7"/>
    <mergeCell ref="AD37:AK37"/>
    <mergeCell ref="A27:AA27"/>
    <mergeCell ref="A28:AA28"/>
    <mergeCell ref="A29:AA29"/>
    <mergeCell ref="AG23:AK23"/>
    <mergeCell ref="AB24:AK24"/>
    <mergeCell ref="AG12:AK12"/>
    <mergeCell ref="AG13:AK13"/>
    <mergeCell ref="A34:AA34"/>
    <mergeCell ref="A35:AA35"/>
    <mergeCell ref="A3:E3"/>
    <mergeCell ref="A22:B22"/>
    <mergeCell ref="C15:AA15"/>
    <mergeCell ref="C16:AA16"/>
    <mergeCell ref="C17:AA17"/>
    <mergeCell ref="C18:AA18"/>
    <mergeCell ref="A12:B12"/>
    <mergeCell ref="A13:B21"/>
    <mergeCell ref="C20:AA20"/>
    <mergeCell ref="C13:AA13"/>
    <mergeCell ref="C12:AA12"/>
    <mergeCell ref="F3:U3"/>
    <mergeCell ref="N4:U4"/>
    <mergeCell ref="J4:M4"/>
    <mergeCell ref="F4:I4"/>
    <mergeCell ref="A4:E4"/>
    <mergeCell ref="A30:AA30"/>
    <mergeCell ref="AB30:AK30"/>
    <mergeCell ref="A1:AK1"/>
    <mergeCell ref="AF3:AK3"/>
    <mergeCell ref="AC3:AE3"/>
    <mergeCell ref="V3:AB3"/>
    <mergeCell ref="A11:AA11"/>
    <mergeCell ref="AB11:AF11"/>
    <mergeCell ref="AG11:AK11"/>
    <mergeCell ref="V4:Z4"/>
    <mergeCell ref="AA4:AK4"/>
    <mergeCell ref="V6:Z6"/>
    <mergeCell ref="F6:U6"/>
    <mergeCell ref="A6:E6"/>
    <mergeCell ref="A10:AA10"/>
    <mergeCell ref="AG10:AK10"/>
  </mergeCells>
  <phoneticPr fontId="3"/>
  <dataValidations disablePrompts="1" count="2">
    <dataValidation type="date" operator="greaterThan" allowBlank="1" showInputMessage="1" showErrorMessage="1" errorTitle="日付の確認" error="移転日の入力は、_x000a_20○○/□□/△△_x000a_の形式に制限されています。" sqref="F5" xr:uid="{00000000-0002-0000-0000-000009000000}">
      <formula1>43922</formula1>
    </dataValidation>
    <dataValidation operator="greaterThan" allowBlank="1" showInputMessage="1" showErrorMessage="1" errorTitle="日付の確認" error="発令日の入力は、_x000a_20○○/□□/△△_x000a_の形式に制限されています。" sqref="N5" xr:uid="{DAFAEDDE-B100-4471-A907-8A8C08289FC6}"/>
  </dataValidations>
  <printOptions horizontalCentered="1" verticalCentered="1"/>
  <pageMargins left="0.39370078740157483" right="0.39370078740157483" top="0.39370078740157483" bottom="0.39370078740157483" header="0.19685039370078741" footer="0.19685039370078741"/>
  <pageSetup paperSize="9" scale="92"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B771C0-CEDE-4275-A821-91F5CE2545A4}">
  <sheetPr codeName="Sheet6">
    <tabColor rgb="FF00B050"/>
  </sheetPr>
  <dimension ref="A2:U1442"/>
  <sheetViews>
    <sheetView topLeftCell="B1" workbookViewId="0">
      <selection activeCell="D5" sqref="D5"/>
    </sheetView>
  </sheetViews>
  <sheetFormatPr defaultRowHeight="13.5" x14ac:dyDescent="0.15"/>
  <cols>
    <col min="1" max="1" width="6.5" bestFit="1" customWidth="1"/>
    <col min="2" max="2" width="42.5" bestFit="1" customWidth="1"/>
    <col min="3" max="3" width="3.75" customWidth="1"/>
    <col min="4" max="4" width="43.125" bestFit="1" customWidth="1"/>
    <col min="5" max="5" width="3.75" customWidth="1"/>
    <col min="7" max="7" width="3.75" customWidth="1"/>
    <col min="8" max="8" width="10.375" bestFit="1" customWidth="1"/>
    <col min="9" max="9" width="3.75" customWidth="1"/>
    <col min="11" max="11" width="3.75" customWidth="1"/>
    <col min="12" max="12" width="8.875" customWidth="1"/>
    <col min="13" max="13" width="3.75" customWidth="1"/>
    <col min="14" max="14" width="8.875" customWidth="1"/>
    <col min="15" max="15" width="3.75" customWidth="1"/>
    <col min="18" max="18" width="3.75" customWidth="1"/>
    <col min="19" max="19" width="11.125" bestFit="1" customWidth="1"/>
    <col min="20" max="20" width="3.75" customWidth="1"/>
  </cols>
  <sheetData>
    <row r="2" spans="1:21" x14ac:dyDescent="0.15">
      <c r="A2" s="31">
        <v>90</v>
      </c>
      <c r="B2" t="s">
        <v>100</v>
      </c>
      <c r="D2" t="s">
        <v>44</v>
      </c>
      <c r="F2" t="s">
        <v>49</v>
      </c>
      <c r="H2" t="s">
        <v>1680</v>
      </c>
      <c r="J2" t="s">
        <v>56</v>
      </c>
      <c r="L2">
        <v>1</v>
      </c>
      <c r="N2" t="s">
        <v>1647</v>
      </c>
      <c r="P2" t="s">
        <v>1587</v>
      </c>
      <c r="Q2" s="4">
        <v>13000</v>
      </c>
      <c r="S2" t="s">
        <v>1678</v>
      </c>
      <c r="U2">
        <v>1</v>
      </c>
    </row>
    <row r="3" spans="1:21" x14ac:dyDescent="0.15">
      <c r="A3" s="31">
        <v>1005</v>
      </c>
      <c r="B3" t="s">
        <v>101</v>
      </c>
      <c r="D3" t="s">
        <v>45</v>
      </c>
      <c r="F3" t="s">
        <v>50</v>
      </c>
      <c r="H3" t="s">
        <v>1681</v>
      </c>
      <c r="J3" t="s">
        <v>57</v>
      </c>
      <c r="L3">
        <v>2</v>
      </c>
      <c r="N3" t="s">
        <v>1646</v>
      </c>
      <c r="P3" t="s">
        <v>1588</v>
      </c>
      <c r="Q3" s="4">
        <v>11000</v>
      </c>
      <c r="S3" t="s">
        <v>1634</v>
      </c>
      <c r="U3">
        <v>2</v>
      </c>
    </row>
    <row r="4" spans="1:21" x14ac:dyDescent="0.15">
      <c r="A4" s="31">
        <v>1020</v>
      </c>
      <c r="B4" t="s">
        <v>102</v>
      </c>
      <c r="D4" t="s">
        <v>46</v>
      </c>
      <c r="F4" t="s">
        <v>51</v>
      </c>
      <c r="H4" t="s">
        <v>1682</v>
      </c>
      <c r="J4" t="s">
        <v>58</v>
      </c>
      <c r="L4">
        <v>3</v>
      </c>
      <c r="P4" t="s">
        <v>1589</v>
      </c>
      <c r="Q4" s="4">
        <v>9000</v>
      </c>
    </row>
    <row r="5" spans="1:21" x14ac:dyDescent="0.15">
      <c r="A5" s="31">
        <v>1025</v>
      </c>
      <c r="B5" t="s">
        <v>103</v>
      </c>
      <c r="D5" t="s">
        <v>47</v>
      </c>
      <c r="F5" t="s">
        <v>52</v>
      </c>
      <c r="J5" t="s">
        <v>59</v>
      </c>
      <c r="P5" t="s">
        <v>1590</v>
      </c>
      <c r="Q5" s="4">
        <v>10000</v>
      </c>
    </row>
    <row r="6" spans="1:21" x14ac:dyDescent="0.15">
      <c r="A6" s="31">
        <v>1030</v>
      </c>
      <c r="B6" t="s">
        <v>104</v>
      </c>
      <c r="D6" t="s">
        <v>1573</v>
      </c>
      <c r="F6" t="s">
        <v>53</v>
      </c>
      <c r="J6" t="s">
        <v>60</v>
      </c>
      <c r="P6" t="s">
        <v>1591</v>
      </c>
      <c r="Q6" s="4">
        <v>11000</v>
      </c>
    </row>
    <row r="7" spans="1:21" x14ac:dyDescent="0.15">
      <c r="A7" s="31">
        <v>1040</v>
      </c>
      <c r="B7" t="s">
        <v>105</v>
      </c>
      <c r="D7" t="s">
        <v>1574</v>
      </c>
      <c r="F7" t="s">
        <v>54</v>
      </c>
      <c r="J7" t="s">
        <v>61</v>
      </c>
      <c r="P7" t="s">
        <v>1592</v>
      </c>
      <c r="Q7" s="4">
        <v>10000</v>
      </c>
    </row>
    <row r="8" spans="1:21" x14ac:dyDescent="0.15">
      <c r="A8" s="31">
        <v>1055</v>
      </c>
      <c r="B8" t="s">
        <v>106</v>
      </c>
      <c r="D8" t="s">
        <v>48</v>
      </c>
      <c r="P8" t="s">
        <v>1593</v>
      </c>
      <c r="Q8" s="4">
        <v>8000</v>
      </c>
    </row>
    <row r="9" spans="1:21" x14ac:dyDescent="0.15">
      <c r="A9" s="31">
        <v>1060</v>
      </c>
      <c r="B9" t="s">
        <v>107</v>
      </c>
      <c r="P9" t="s">
        <v>1594</v>
      </c>
      <c r="Q9" s="4">
        <v>11000</v>
      </c>
    </row>
    <row r="10" spans="1:21" x14ac:dyDescent="0.15">
      <c r="A10" s="31">
        <v>1065</v>
      </c>
      <c r="B10" t="s">
        <v>108</v>
      </c>
      <c r="P10" t="s">
        <v>1595</v>
      </c>
      <c r="Q10" s="4">
        <v>10000</v>
      </c>
    </row>
    <row r="11" spans="1:21" x14ac:dyDescent="0.15">
      <c r="A11" s="31">
        <v>1095</v>
      </c>
      <c r="B11" t="s">
        <v>109</v>
      </c>
      <c r="P11" t="s">
        <v>1596</v>
      </c>
      <c r="Q11" s="4">
        <v>10000</v>
      </c>
    </row>
    <row r="12" spans="1:21" x14ac:dyDescent="0.15">
      <c r="A12" s="31">
        <v>1100</v>
      </c>
      <c r="B12" t="s">
        <v>110</v>
      </c>
      <c r="P12" t="s">
        <v>1597</v>
      </c>
      <c r="Q12" s="4">
        <v>19000</v>
      </c>
    </row>
    <row r="13" spans="1:21" x14ac:dyDescent="0.15">
      <c r="A13" s="31">
        <v>1130</v>
      </c>
      <c r="B13" t="s">
        <v>111</v>
      </c>
      <c r="P13" t="s">
        <v>1598</v>
      </c>
      <c r="Q13" s="4">
        <v>17000</v>
      </c>
    </row>
    <row r="14" spans="1:21" x14ac:dyDescent="0.15">
      <c r="A14" s="31">
        <v>1170</v>
      </c>
      <c r="B14" t="s">
        <v>112</v>
      </c>
      <c r="P14" t="s">
        <v>1599</v>
      </c>
      <c r="Q14" s="4">
        <v>19000</v>
      </c>
    </row>
    <row r="15" spans="1:21" x14ac:dyDescent="0.15">
      <c r="A15" s="31">
        <v>1350</v>
      </c>
      <c r="B15" t="s">
        <v>113</v>
      </c>
      <c r="P15" t="s">
        <v>1600</v>
      </c>
      <c r="Q15" s="4">
        <v>16000</v>
      </c>
    </row>
    <row r="16" spans="1:21" x14ac:dyDescent="0.15">
      <c r="A16" s="31">
        <v>1360</v>
      </c>
      <c r="B16" t="s">
        <v>114</v>
      </c>
      <c r="P16" t="s">
        <v>1601</v>
      </c>
      <c r="Q16" s="4">
        <v>16000</v>
      </c>
    </row>
    <row r="17" spans="1:17" x14ac:dyDescent="0.15">
      <c r="A17" s="31">
        <v>1400</v>
      </c>
      <c r="B17" t="s">
        <v>115</v>
      </c>
      <c r="P17" t="s">
        <v>1602</v>
      </c>
      <c r="Q17" s="4">
        <v>11000</v>
      </c>
    </row>
    <row r="18" spans="1:17" x14ac:dyDescent="0.15">
      <c r="A18" s="31">
        <v>1405</v>
      </c>
      <c r="B18" t="s">
        <v>116</v>
      </c>
      <c r="P18" t="s">
        <v>1603</v>
      </c>
      <c r="Q18" s="4">
        <v>9000</v>
      </c>
    </row>
    <row r="19" spans="1:17" x14ac:dyDescent="0.15">
      <c r="A19" s="31">
        <v>1410</v>
      </c>
      <c r="B19" t="s">
        <v>117</v>
      </c>
      <c r="P19" t="s">
        <v>1604</v>
      </c>
      <c r="Q19" s="4">
        <v>10000</v>
      </c>
    </row>
    <row r="20" spans="1:17" x14ac:dyDescent="0.15">
      <c r="A20" s="31">
        <v>1650</v>
      </c>
      <c r="B20" t="s">
        <v>118</v>
      </c>
      <c r="P20" t="s">
        <v>1605</v>
      </c>
      <c r="Q20" s="4">
        <v>12000</v>
      </c>
    </row>
    <row r="21" spans="1:17" x14ac:dyDescent="0.15">
      <c r="A21" s="31">
        <v>1700</v>
      </c>
      <c r="B21" t="s">
        <v>119</v>
      </c>
      <c r="P21" t="s">
        <v>1606</v>
      </c>
      <c r="Q21" s="4">
        <v>11000</v>
      </c>
    </row>
    <row r="22" spans="1:17" x14ac:dyDescent="0.15">
      <c r="A22" s="31">
        <v>1710</v>
      </c>
      <c r="B22" t="s">
        <v>120</v>
      </c>
      <c r="P22" t="s">
        <v>1607</v>
      </c>
      <c r="Q22" s="4">
        <v>13000</v>
      </c>
    </row>
    <row r="23" spans="1:17" x14ac:dyDescent="0.15">
      <c r="A23" s="31">
        <v>1720</v>
      </c>
      <c r="B23" t="s">
        <v>121</v>
      </c>
      <c r="P23" t="s">
        <v>1608</v>
      </c>
      <c r="Q23" s="4">
        <v>9000</v>
      </c>
    </row>
    <row r="24" spans="1:17" x14ac:dyDescent="0.15">
      <c r="A24" s="31">
        <v>1730</v>
      </c>
      <c r="B24" t="s">
        <v>122</v>
      </c>
      <c r="P24" t="s">
        <v>1609</v>
      </c>
      <c r="Q24" s="4">
        <v>11000</v>
      </c>
    </row>
    <row r="25" spans="1:17" x14ac:dyDescent="0.15">
      <c r="A25" s="31">
        <v>1740</v>
      </c>
      <c r="B25" t="s">
        <v>123</v>
      </c>
      <c r="P25" t="s">
        <v>1610</v>
      </c>
      <c r="Q25" s="4">
        <v>9000</v>
      </c>
    </row>
    <row r="26" spans="1:17" x14ac:dyDescent="0.15">
      <c r="A26" s="31">
        <v>1750</v>
      </c>
      <c r="B26" t="s">
        <v>124</v>
      </c>
      <c r="P26" t="s">
        <v>1611</v>
      </c>
      <c r="Q26" s="4">
        <v>11000</v>
      </c>
    </row>
    <row r="27" spans="1:17" x14ac:dyDescent="0.15">
      <c r="A27" s="31">
        <v>1770</v>
      </c>
      <c r="B27" t="s">
        <v>125</v>
      </c>
      <c r="P27" t="s">
        <v>1612</v>
      </c>
      <c r="Q27" s="4">
        <v>19000</v>
      </c>
    </row>
    <row r="28" spans="1:17" x14ac:dyDescent="0.15">
      <c r="A28" s="31">
        <v>1780</v>
      </c>
      <c r="B28" t="s">
        <v>126</v>
      </c>
      <c r="P28" t="s">
        <v>1613</v>
      </c>
      <c r="Q28" s="4">
        <v>13000</v>
      </c>
    </row>
    <row r="29" spans="1:17" x14ac:dyDescent="0.15">
      <c r="A29" s="31">
        <v>1790</v>
      </c>
      <c r="B29" t="s">
        <v>127</v>
      </c>
      <c r="P29" t="s">
        <v>1614</v>
      </c>
      <c r="Q29" s="4">
        <v>12000</v>
      </c>
    </row>
    <row r="30" spans="1:17" x14ac:dyDescent="0.15">
      <c r="A30" s="31">
        <v>1800</v>
      </c>
      <c r="B30" t="s">
        <v>128</v>
      </c>
      <c r="P30" t="s">
        <v>1615</v>
      </c>
      <c r="Q30" s="4">
        <v>11000</v>
      </c>
    </row>
    <row r="31" spans="1:17" x14ac:dyDescent="0.15">
      <c r="A31" s="31">
        <v>1810</v>
      </c>
      <c r="B31" t="s">
        <v>129</v>
      </c>
      <c r="P31" t="s">
        <v>1616</v>
      </c>
      <c r="Q31" s="4">
        <v>11000</v>
      </c>
    </row>
    <row r="32" spans="1:17" x14ac:dyDescent="0.15">
      <c r="A32" s="31">
        <v>1820</v>
      </c>
      <c r="B32" t="s">
        <v>130</v>
      </c>
      <c r="P32" t="s">
        <v>1617</v>
      </c>
      <c r="Q32" s="4">
        <v>8000</v>
      </c>
    </row>
    <row r="33" spans="1:17" x14ac:dyDescent="0.15">
      <c r="A33" s="31">
        <v>1840</v>
      </c>
      <c r="B33" t="s">
        <v>131</v>
      </c>
      <c r="P33" t="s">
        <v>1618</v>
      </c>
      <c r="Q33" s="4">
        <v>9000</v>
      </c>
    </row>
    <row r="34" spans="1:17" x14ac:dyDescent="0.15">
      <c r="A34" s="31">
        <v>1850</v>
      </c>
      <c r="B34" t="s">
        <v>132</v>
      </c>
      <c r="P34" t="s">
        <v>1619</v>
      </c>
      <c r="Q34" s="4">
        <v>10000</v>
      </c>
    </row>
    <row r="35" spans="1:17" x14ac:dyDescent="0.15">
      <c r="A35" s="31">
        <v>1860</v>
      </c>
      <c r="B35" t="s">
        <v>133</v>
      </c>
      <c r="P35" t="s">
        <v>1620</v>
      </c>
      <c r="Q35" s="4">
        <v>13000</v>
      </c>
    </row>
    <row r="36" spans="1:17" x14ac:dyDescent="0.15">
      <c r="A36" s="31">
        <v>1870</v>
      </c>
      <c r="B36" t="s">
        <v>134</v>
      </c>
      <c r="P36" t="s">
        <v>1621</v>
      </c>
      <c r="Q36" s="4">
        <v>8000</v>
      </c>
    </row>
    <row r="37" spans="1:17" x14ac:dyDescent="0.15">
      <c r="A37" s="31">
        <v>1880</v>
      </c>
      <c r="B37" t="s">
        <v>135</v>
      </c>
      <c r="P37" t="s">
        <v>1622</v>
      </c>
      <c r="Q37" s="4">
        <v>10000</v>
      </c>
    </row>
    <row r="38" spans="1:17" x14ac:dyDescent="0.15">
      <c r="A38" s="31">
        <v>1890</v>
      </c>
      <c r="B38" t="s">
        <v>136</v>
      </c>
      <c r="P38" t="s">
        <v>1623</v>
      </c>
      <c r="Q38" s="4">
        <v>15000</v>
      </c>
    </row>
    <row r="39" spans="1:17" x14ac:dyDescent="0.15">
      <c r="A39" s="31">
        <v>1900</v>
      </c>
      <c r="B39" t="s">
        <v>137</v>
      </c>
      <c r="P39" t="s">
        <v>1624</v>
      </c>
      <c r="Q39" s="4">
        <v>10000</v>
      </c>
    </row>
    <row r="40" spans="1:17" x14ac:dyDescent="0.15">
      <c r="A40" s="31">
        <v>1910</v>
      </c>
      <c r="B40" t="s">
        <v>138</v>
      </c>
      <c r="P40" t="s">
        <v>1625</v>
      </c>
      <c r="Q40" s="4">
        <v>11000</v>
      </c>
    </row>
    <row r="41" spans="1:17" x14ac:dyDescent="0.15">
      <c r="A41" s="31">
        <v>1920</v>
      </c>
      <c r="B41" t="s">
        <v>139</v>
      </c>
      <c r="P41" t="s">
        <v>1626</v>
      </c>
      <c r="Q41" s="4">
        <v>18000</v>
      </c>
    </row>
    <row r="42" spans="1:17" x14ac:dyDescent="0.15">
      <c r="A42" s="31">
        <v>1930</v>
      </c>
      <c r="B42" t="s">
        <v>140</v>
      </c>
      <c r="P42" t="s">
        <v>1627</v>
      </c>
      <c r="Q42" s="4">
        <v>11000</v>
      </c>
    </row>
    <row r="43" spans="1:17" x14ac:dyDescent="0.15">
      <c r="A43" s="31">
        <v>1940</v>
      </c>
      <c r="B43" t="s">
        <v>141</v>
      </c>
      <c r="P43" t="s">
        <v>1628</v>
      </c>
      <c r="Q43" s="4">
        <v>11000</v>
      </c>
    </row>
    <row r="44" spans="1:17" x14ac:dyDescent="0.15">
      <c r="A44" s="31">
        <v>3010</v>
      </c>
      <c r="B44" t="s">
        <v>142</v>
      </c>
      <c r="P44" t="s">
        <v>1629</v>
      </c>
      <c r="Q44" s="4">
        <v>14000</v>
      </c>
    </row>
    <row r="45" spans="1:17" x14ac:dyDescent="0.15">
      <c r="A45" s="31">
        <v>3070</v>
      </c>
      <c r="B45" t="s">
        <v>143</v>
      </c>
      <c r="P45" t="s">
        <v>1630</v>
      </c>
      <c r="Q45" s="4">
        <v>11000</v>
      </c>
    </row>
    <row r="46" spans="1:17" x14ac:dyDescent="0.15">
      <c r="A46" s="31">
        <v>3020</v>
      </c>
      <c r="B46" t="s">
        <v>144</v>
      </c>
      <c r="P46" t="s">
        <v>1631</v>
      </c>
      <c r="Q46" s="4">
        <v>12000</v>
      </c>
    </row>
    <row r="47" spans="1:17" x14ac:dyDescent="0.15">
      <c r="A47" s="31">
        <v>3030</v>
      </c>
      <c r="B47" t="s">
        <v>145</v>
      </c>
      <c r="P47" t="s">
        <v>1632</v>
      </c>
      <c r="Q47" s="4">
        <v>12000</v>
      </c>
    </row>
    <row r="48" spans="1:17" x14ac:dyDescent="0.15">
      <c r="A48" s="31">
        <v>3040</v>
      </c>
      <c r="B48" t="s">
        <v>146</v>
      </c>
      <c r="P48" t="s">
        <v>1633</v>
      </c>
      <c r="Q48" s="4">
        <v>11000</v>
      </c>
    </row>
    <row r="49" spans="1:2" x14ac:dyDescent="0.15">
      <c r="A49" s="31">
        <v>3050</v>
      </c>
      <c r="B49" t="s">
        <v>147</v>
      </c>
    </row>
    <row r="50" spans="1:2" x14ac:dyDescent="0.15">
      <c r="A50" s="31">
        <v>3060</v>
      </c>
      <c r="B50" t="s">
        <v>148</v>
      </c>
    </row>
    <row r="51" spans="1:2" x14ac:dyDescent="0.15">
      <c r="A51" s="31">
        <v>5045</v>
      </c>
      <c r="B51" t="s">
        <v>149</v>
      </c>
    </row>
    <row r="52" spans="1:2" x14ac:dyDescent="0.15">
      <c r="A52" s="31">
        <v>5125</v>
      </c>
      <c r="B52" t="s">
        <v>150</v>
      </c>
    </row>
    <row r="53" spans="1:2" x14ac:dyDescent="0.15">
      <c r="A53" s="31">
        <v>5135</v>
      </c>
      <c r="B53" t="s">
        <v>151</v>
      </c>
    </row>
    <row r="54" spans="1:2" x14ac:dyDescent="0.15">
      <c r="A54" s="31">
        <v>5150</v>
      </c>
      <c r="B54" t="s">
        <v>152</v>
      </c>
    </row>
    <row r="55" spans="1:2" x14ac:dyDescent="0.15">
      <c r="A55" s="31">
        <v>5160</v>
      </c>
      <c r="B55" t="s">
        <v>153</v>
      </c>
    </row>
    <row r="56" spans="1:2" x14ac:dyDescent="0.15">
      <c r="A56" s="31">
        <v>5165</v>
      </c>
      <c r="B56" t="s">
        <v>154</v>
      </c>
    </row>
    <row r="57" spans="1:2" x14ac:dyDescent="0.15">
      <c r="A57" s="31">
        <v>5180</v>
      </c>
      <c r="B57" t="s">
        <v>155</v>
      </c>
    </row>
    <row r="58" spans="1:2" x14ac:dyDescent="0.15">
      <c r="A58" s="31">
        <v>5190</v>
      </c>
      <c r="B58" t="s">
        <v>156</v>
      </c>
    </row>
    <row r="59" spans="1:2" x14ac:dyDescent="0.15">
      <c r="A59" s="31">
        <v>5240</v>
      </c>
      <c r="B59" t="s">
        <v>157</v>
      </c>
    </row>
    <row r="60" spans="1:2" x14ac:dyDescent="0.15">
      <c r="A60" s="31">
        <v>5540</v>
      </c>
      <c r="B60" t="s">
        <v>158</v>
      </c>
    </row>
    <row r="61" spans="1:2" x14ac:dyDescent="0.15">
      <c r="A61" s="31">
        <v>5560</v>
      </c>
      <c r="B61" t="s">
        <v>159</v>
      </c>
    </row>
    <row r="62" spans="1:2" x14ac:dyDescent="0.15">
      <c r="A62" s="31">
        <v>5570</v>
      </c>
      <c r="B62" t="s">
        <v>160</v>
      </c>
    </row>
    <row r="63" spans="1:2" x14ac:dyDescent="0.15">
      <c r="A63" s="31">
        <v>5580</v>
      </c>
      <c r="B63" t="s">
        <v>161</v>
      </c>
    </row>
    <row r="64" spans="1:2" x14ac:dyDescent="0.15">
      <c r="A64" s="31">
        <v>5590</v>
      </c>
      <c r="B64" t="s">
        <v>162</v>
      </c>
    </row>
    <row r="65" spans="1:2" x14ac:dyDescent="0.15">
      <c r="A65" s="31">
        <v>5600</v>
      </c>
      <c r="B65" t="s">
        <v>163</v>
      </c>
    </row>
    <row r="66" spans="1:2" x14ac:dyDescent="0.15">
      <c r="A66" s="31">
        <v>5610</v>
      </c>
      <c r="B66" t="s">
        <v>164</v>
      </c>
    </row>
    <row r="67" spans="1:2" x14ac:dyDescent="0.15">
      <c r="A67" s="31">
        <v>6030</v>
      </c>
      <c r="B67" t="s">
        <v>165</v>
      </c>
    </row>
    <row r="68" spans="1:2" x14ac:dyDescent="0.15">
      <c r="A68" s="31">
        <v>6050</v>
      </c>
      <c r="B68" t="s">
        <v>166</v>
      </c>
    </row>
    <row r="69" spans="1:2" x14ac:dyDescent="0.15">
      <c r="A69" s="31">
        <v>6060</v>
      </c>
      <c r="B69" t="s">
        <v>167</v>
      </c>
    </row>
    <row r="70" spans="1:2" x14ac:dyDescent="0.15">
      <c r="A70" s="31">
        <v>6070</v>
      </c>
      <c r="B70" t="s">
        <v>168</v>
      </c>
    </row>
    <row r="71" spans="1:2" x14ac:dyDescent="0.15">
      <c r="A71" s="31">
        <v>6220</v>
      </c>
      <c r="B71" t="s">
        <v>169</v>
      </c>
    </row>
    <row r="72" spans="1:2" x14ac:dyDescent="0.15">
      <c r="A72" s="31">
        <v>13010</v>
      </c>
      <c r="B72" t="s">
        <v>170</v>
      </c>
    </row>
    <row r="73" spans="1:2" x14ac:dyDescent="0.15">
      <c r="A73" s="31">
        <v>13040</v>
      </c>
      <c r="B73" t="s">
        <v>171</v>
      </c>
    </row>
    <row r="74" spans="1:2" x14ac:dyDescent="0.15">
      <c r="A74" s="31">
        <v>13050</v>
      </c>
      <c r="B74" t="s">
        <v>172</v>
      </c>
    </row>
    <row r="75" spans="1:2" x14ac:dyDescent="0.15">
      <c r="A75" s="31">
        <v>13070</v>
      </c>
      <c r="B75" t="s">
        <v>173</v>
      </c>
    </row>
    <row r="76" spans="1:2" x14ac:dyDescent="0.15">
      <c r="A76" s="31">
        <v>13080</v>
      </c>
      <c r="B76" t="s">
        <v>174</v>
      </c>
    </row>
    <row r="77" spans="1:2" x14ac:dyDescent="0.15">
      <c r="A77" s="31">
        <v>13100</v>
      </c>
      <c r="B77" t="s">
        <v>175</v>
      </c>
    </row>
    <row r="78" spans="1:2" x14ac:dyDescent="0.15">
      <c r="A78" s="31">
        <v>13110</v>
      </c>
      <c r="B78" t="s">
        <v>176</v>
      </c>
    </row>
    <row r="79" spans="1:2" x14ac:dyDescent="0.15">
      <c r="A79" s="31">
        <v>13120</v>
      </c>
      <c r="B79" t="s">
        <v>177</v>
      </c>
    </row>
    <row r="80" spans="1:2" x14ac:dyDescent="0.15">
      <c r="A80" s="31">
        <v>13130</v>
      </c>
      <c r="B80" t="s">
        <v>178</v>
      </c>
    </row>
    <row r="81" spans="1:2" x14ac:dyDescent="0.15">
      <c r="A81" s="31">
        <v>13140</v>
      </c>
      <c r="B81" t="s">
        <v>179</v>
      </c>
    </row>
    <row r="82" spans="1:2" x14ac:dyDescent="0.15">
      <c r="A82" s="31">
        <v>13160</v>
      </c>
      <c r="B82" t="s">
        <v>180</v>
      </c>
    </row>
    <row r="83" spans="1:2" x14ac:dyDescent="0.15">
      <c r="A83" s="31">
        <v>13170</v>
      </c>
      <c r="B83" t="s">
        <v>181</v>
      </c>
    </row>
    <row r="84" spans="1:2" x14ac:dyDescent="0.15">
      <c r="A84" s="31">
        <v>13180</v>
      </c>
      <c r="B84" t="s">
        <v>182</v>
      </c>
    </row>
    <row r="85" spans="1:2" x14ac:dyDescent="0.15">
      <c r="A85" s="31">
        <v>13200</v>
      </c>
      <c r="B85" t="s">
        <v>183</v>
      </c>
    </row>
    <row r="86" spans="1:2" x14ac:dyDescent="0.15">
      <c r="A86" s="31">
        <v>13220</v>
      </c>
      <c r="B86" t="s">
        <v>184</v>
      </c>
    </row>
    <row r="87" spans="1:2" x14ac:dyDescent="0.15">
      <c r="A87" s="31">
        <v>13230</v>
      </c>
      <c r="B87" t="s">
        <v>185</v>
      </c>
    </row>
    <row r="88" spans="1:2" x14ac:dyDescent="0.15">
      <c r="A88" s="31">
        <v>13250</v>
      </c>
      <c r="B88" t="s">
        <v>186</v>
      </c>
    </row>
    <row r="89" spans="1:2" x14ac:dyDescent="0.15">
      <c r="A89" s="31">
        <v>13270</v>
      </c>
      <c r="B89" t="s">
        <v>187</v>
      </c>
    </row>
    <row r="90" spans="1:2" x14ac:dyDescent="0.15">
      <c r="A90" s="31">
        <v>13280</v>
      </c>
      <c r="B90" t="s">
        <v>188</v>
      </c>
    </row>
    <row r="91" spans="1:2" x14ac:dyDescent="0.15">
      <c r="A91" s="31">
        <v>13290</v>
      </c>
      <c r="B91" t="s">
        <v>189</v>
      </c>
    </row>
    <row r="92" spans="1:2" x14ac:dyDescent="0.15">
      <c r="A92" s="31">
        <v>13320</v>
      </c>
      <c r="B92" t="s">
        <v>190</v>
      </c>
    </row>
    <row r="93" spans="1:2" x14ac:dyDescent="0.15">
      <c r="A93" s="31">
        <v>13340</v>
      </c>
      <c r="B93" t="s">
        <v>191</v>
      </c>
    </row>
    <row r="94" spans="1:2" x14ac:dyDescent="0.15">
      <c r="A94" s="31">
        <v>13350</v>
      </c>
      <c r="B94" t="s">
        <v>192</v>
      </c>
    </row>
    <row r="95" spans="1:2" x14ac:dyDescent="0.15">
      <c r="A95" s="31">
        <v>13380</v>
      </c>
      <c r="B95" t="s">
        <v>193</v>
      </c>
    </row>
    <row r="96" spans="1:2" x14ac:dyDescent="0.15">
      <c r="A96" s="31">
        <v>13390</v>
      </c>
      <c r="B96" t="s">
        <v>194</v>
      </c>
    </row>
    <row r="97" spans="1:2" x14ac:dyDescent="0.15">
      <c r="A97" s="31">
        <v>13410</v>
      </c>
      <c r="B97" t="s">
        <v>195</v>
      </c>
    </row>
    <row r="98" spans="1:2" x14ac:dyDescent="0.15">
      <c r="A98" s="31">
        <v>13420</v>
      </c>
      <c r="B98" t="s">
        <v>196</v>
      </c>
    </row>
    <row r="99" spans="1:2" x14ac:dyDescent="0.15">
      <c r="A99" s="31">
        <v>13430</v>
      </c>
      <c r="B99" t="s">
        <v>197</v>
      </c>
    </row>
    <row r="100" spans="1:2" x14ac:dyDescent="0.15">
      <c r="A100" s="31">
        <v>13440</v>
      </c>
      <c r="B100" t="s">
        <v>198</v>
      </c>
    </row>
    <row r="101" spans="1:2" x14ac:dyDescent="0.15">
      <c r="A101" s="31">
        <v>13450</v>
      </c>
      <c r="B101" t="s">
        <v>199</v>
      </c>
    </row>
    <row r="102" spans="1:2" x14ac:dyDescent="0.15">
      <c r="A102" s="31">
        <v>13470</v>
      </c>
      <c r="B102" t="s">
        <v>200</v>
      </c>
    </row>
    <row r="103" spans="1:2" x14ac:dyDescent="0.15">
      <c r="A103" s="31">
        <v>13480</v>
      </c>
      <c r="B103" t="s">
        <v>201</v>
      </c>
    </row>
    <row r="104" spans="1:2" x14ac:dyDescent="0.15">
      <c r="A104" s="31">
        <v>13520</v>
      </c>
      <c r="B104" t="s">
        <v>202</v>
      </c>
    </row>
    <row r="105" spans="1:2" x14ac:dyDescent="0.15">
      <c r="A105" s="31">
        <v>13610</v>
      </c>
      <c r="B105" t="s">
        <v>203</v>
      </c>
    </row>
    <row r="106" spans="1:2" x14ac:dyDescent="0.15">
      <c r="A106" s="31">
        <v>13620</v>
      </c>
      <c r="B106" t="s">
        <v>204</v>
      </c>
    </row>
    <row r="107" spans="1:2" x14ac:dyDescent="0.15">
      <c r="A107" s="31">
        <v>13630</v>
      </c>
      <c r="B107" t="s">
        <v>205</v>
      </c>
    </row>
    <row r="108" spans="1:2" x14ac:dyDescent="0.15">
      <c r="A108" s="31">
        <v>13640</v>
      </c>
      <c r="B108" t="s">
        <v>206</v>
      </c>
    </row>
    <row r="109" spans="1:2" x14ac:dyDescent="0.15">
      <c r="A109" s="31">
        <v>13650</v>
      </c>
      <c r="B109" t="s">
        <v>207</v>
      </c>
    </row>
    <row r="110" spans="1:2" x14ac:dyDescent="0.15">
      <c r="A110" s="31">
        <v>13660</v>
      </c>
      <c r="B110" t="s">
        <v>208</v>
      </c>
    </row>
    <row r="111" spans="1:2" x14ac:dyDescent="0.15">
      <c r="A111" s="31">
        <v>13670</v>
      </c>
      <c r="B111" t="s">
        <v>209</v>
      </c>
    </row>
    <row r="112" spans="1:2" x14ac:dyDescent="0.15">
      <c r="A112" s="31">
        <v>13690</v>
      </c>
      <c r="B112" t="s">
        <v>210</v>
      </c>
    </row>
    <row r="113" spans="1:2" x14ac:dyDescent="0.15">
      <c r="A113" s="31">
        <v>13700</v>
      </c>
      <c r="B113" t="s">
        <v>211</v>
      </c>
    </row>
    <row r="114" spans="1:2" x14ac:dyDescent="0.15">
      <c r="A114" s="31">
        <v>13701</v>
      </c>
      <c r="B114" t="s">
        <v>212</v>
      </c>
    </row>
    <row r="115" spans="1:2" x14ac:dyDescent="0.15">
      <c r="A115" s="31">
        <v>13710</v>
      </c>
      <c r="B115" t="s">
        <v>213</v>
      </c>
    </row>
    <row r="116" spans="1:2" x14ac:dyDescent="0.15">
      <c r="A116" s="31">
        <v>13720</v>
      </c>
      <c r="B116" t="s">
        <v>214</v>
      </c>
    </row>
    <row r="117" spans="1:2" x14ac:dyDescent="0.15">
      <c r="A117" s="31">
        <v>13721</v>
      </c>
      <c r="B117" t="s">
        <v>215</v>
      </c>
    </row>
    <row r="118" spans="1:2" x14ac:dyDescent="0.15">
      <c r="A118" s="31">
        <v>13730</v>
      </c>
      <c r="B118" t="s">
        <v>216</v>
      </c>
    </row>
    <row r="119" spans="1:2" x14ac:dyDescent="0.15">
      <c r="A119" s="31">
        <v>13740</v>
      </c>
      <c r="B119" t="s">
        <v>217</v>
      </c>
    </row>
    <row r="120" spans="1:2" x14ac:dyDescent="0.15">
      <c r="A120" s="31">
        <v>13750</v>
      </c>
      <c r="B120" t="s">
        <v>218</v>
      </c>
    </row>
    <row r="121" spans="1:2" x14ac:dyDescent="0.15">
      <c r="A121" s="31">
        <v>13760</v>
      </c>
      <c r="B121" t="s">
        <v>219</v>
      </c>
    </row>
    <row r="122" spans="1:2" x14ac:dyDescent="0.15">
      <c r="A122" s="31">
        <v>13761</v>
      </c>
      <c r="B122" t="s">
        <v>220</v>
      </c>
    </row>
    <row r="123" spans="1:2" x14ac:dyDescent="0.15">
      <c r="A123" s="31">
        <v>13770</v>
      </c>
      <c r="B123" t="s">
        <v>221</v>
      </c>
    </row>
    <row r="124" spans="1:2" x14ac:dyDescent="0.15">
      <c r="A124" s="31">
        <v>13780</v>
      </c>
      <c r="B124" t="s">
        <v>222</v>
      </c>
    </row>
    <row r="125" spans="1:2" x14ac:dyDescent="0.15">
      <c r="A125" s="31">
        <v>13790</v>
      </c>
      <c r="B125" t="s">
        <v>223</v>
      </c>
    </row>
    <row r="126" spans="1:2" x14ac:dyDescent="0.15">
      <c r="A126" s="31">
        <v>13791</v>
      </c>
      <c r="B126" t="s">
        <v>224</v>
      </c>
    </row>
    <row r="127" spans="1:2" x14ac:dyDescent="0.15">
      <c r="A127" s="31">
        <v>13800</v>
      </c>
      <c r="B127" t="s">
        <v>225</v>
      </c>
    </row>
    <row r="128" spans="1:2" x14ac:dyDescent="0.15">
      <c r="A128" s="31">
        <v>13810</v>
      </c>
      <c r="B128" t="s">
        <v>226</v>
      </c>
    </row>
    <row r="129" spans="1:2" x14ac:dyDescent="0.15">
      <c r="A129" s="31">
        <v>13820</v>
      </c>
      <c r="B129" t="s">
        <v>227</v>
      </c>
    </row>
    <row r="130" spans="1:2" x14ac:dyDescent="0.15">
      <c r="A130" s="31">
        <v>13830</v>
      </c>
      <c r="B130" t="s">
        <v>228</v>
      </c>
    </row>
    <row r="131" spans="1:2" x14ac:dyDescent="0.15">
      <c r="A131" s="31">
        <v>13840</v>
      </c>
      <c r="B131" t="s">
        <v>229</v>
      </c>
    </row>
    <row r="132" spans="1:2" x14ac:dyDescent="0.15">
      <c r="A132" s="31">
        <v>13850</v>
      </c>
      <c r="B132" t="s">
        <v>230</v>
      </c>
    </row>
    <row r="133" spans="1:2" x14ac:dyDescent="0.15">
      <c r="A133" s="31">
        <v>13860</v>
      </c>
      <c r="B133" t="s">
        <v>231</v>
      </c>
    </row>
    <row r="134" spans="1:2" x14ac:dyDescent="0.15">
      <c r="A134" s="31">
        <v>13870</v>
      </c>
      <c r="B134" t="s">
        <v>232</v>
      </c>
    </row>
    <row r="135" spans="1:2" x14ac:dyDescent="0.15">
      <c r="A135" s="31">
        <v>14020</v>
      </c>
      <c r="B135" t="s">
        <v>233</v>
      </c>
    </row>
    <row r="136" spans="1:2" x14ac:dyDescent="0.15">
      <c r="A136" s="31">
        <v>14030</v>
      </c>
      <c r="B136" t="s">
        <v>234</v>
      </c>
    </row>
    <row r="137" spans="1:2" x14ac:dyDescent="0.15">
      <c r="A137" s="31">
        <v>14040</v>
      </c>
      <c r="B137" t="s">
        <v>235</v>
      </c>
    </row>
    <row r="138" spans="1:2" x14ac:dyDescent="0.15">
      <c r="A138" s="31">
        <v>14100</v>
      </c>
      <c r="B138" t="s">
        <v>236</v>
      </c>
    </row>
    <row r="139" spans="1:2" x14ac:dyDescent="0.15">
      <c r="A139" s="31">
        <v>14125</v>
      </c>
      <c r="B139" t="s">
        <v>237</v>
      </c>
    </row>
    <row r="140" spans="1:2" x14ac:dyDescent="0.15">
      <c r="A140" s="31">
        <v>14145</v>
      </c>
      <c r="B140" t="s">
        <v>238</v>
      </c>
    </row>
    <row r="141" spans="1:2" x14ac:dyDescent="0.15">
      <c r="A141" s="31">
        <v>14155</v>
      </c>
      <c r="B141" t="s">
        <v>239</v>
      </c>
    </row>
    <row r="142" spans="1:2" x14ac:dyDescent="0.15">
      <c r="A142" s="31">
        <v>14160</v>
      </c>
      <c r="B142" t="s">
        <v>240</v>
      </c>
    </row>
    <row r="143" spans="1:2" x14ac:dyDescent="0.15">
      <c r="A143" s="31">
        <v>14165</v>
      </c>
      <c r="B143" t="s">
        <v>241</v>
      </c>
    </row>
    <row r="144" spans="1:2" x14ac:dyDescent="0.15">
      <c r="A144" s="31">
        <v>14185</v>
      </c>
      <c r="B144" t="s">
        <v>242</v>
      </c>
    </row>
    <row r="145" spans="1:2" x14ac:dyDescent="0.15">
      <c r="A145" s="31">
        <v>14260</v>
      </c>
      <c r="B145" t="s">
        <v>243</v>
      </c>
    </row>
    <row r="146" spans="1:2" x14ac:dyDescent="0.15">
      <c r="A146" s="31">
        <v>14261</v>
      </c>
      <c r="B146" t="s">
        <v>244</v>
      </c>
    </row>
    <row r="147" spans="1:2" x14ac:dyDescent="0.15">
      <c r="A147" s="31">
        <v>14300</v>
      </c>
      <c r="B147" t="s">
        <v>245</v>
      </c>
    </row>
    <row r="148" spans="1:2" x14ac:dyDescent="0.15">
      <c r="A148" s="31">
        <v>14500</v>
      </c>
      <c r="B148" t="s">
        <v>246</v>
      </c>
    </row>
    <row r="149" spans="1:2" x14ac:dyDescent="0.15">
      <c r="A149" s="31">
        <v>14505</v>
      </c>
      <c r="B149" t="s">
        <v>247</v>
      </c>
    </row>
    <row r="150" spans="1:2" x14ac:dyDescent="0.15">
      <c r="A150" s="31">
        <v>14510</v>
      </c>
      <c r="B150" t="s">
        <v>248</v>
      </c>
    </row>
    <row r="151" spans="1:2" x14ac:dyDescent="0.15">
      <c r="A151" s="31">
        <v>14700</v>
      </c>
      <c r="B151" t="s">
        <v>249</v>
      </c>
    </row>
    <row r="152" spans="1:2" x14ac:dyDescent="0.15">
      <c r="A152" s="31">
        <v>14705</v>
      </c>
      <c r="B152" t="s">
        <v>250</v>
      </c>
    </row>
    <row r="153" spans="1:2" x14ac:dyDescent="0.15">
      <c r="A153" s="31">
        <v>14710</v>
      </c>
      <c r="B153" t="s">
        <v>251</v>
      </c>
    </row>
    <row r="154" spans="1:2" x14ac:dyDescent="0.15">
      <c r="A154" s="31">
        <v>14715</v>
      </c>
      <c r="B154" t="s">
        <v>252</v>
      </c>
    </row>
    <row r="155" spans="1:2" x14ac:dyDescent="0.15">
      <c r="A155" s="31">
        <v>15010</v>
      </c>
      <c r="B155" t="s">
        <v>253</v>
      </c>
    </row>
    <row r="156" spans="1:2" x14ac:dyDescent="0.15">
      <c r="A156" s="31">
        <v>15020</v>
      </c>
      <c r="B156" t="s">
        <v>254</v>
      </c>
    </row>
    <row r="157" spans="1:2" x14ac:dyDescent="0.15">
      <c r="A157" s="31">
        <v>15045</v>
      </c>
      <c r="B157" t="s">
        <v>255</v>
      </c>
    </row>
    <row r="158" spans="1:2" x14ac:dyDescent="0.15">
      <c r="A158" s="31">
        <v>15050</v>
      </c>
      <c r="B158" t="s">
        <v>256</v>
      </c>
    </row>
    <row r="159" spans="1:2" x14ac:dyDescent="0.15">
      <c r="A159" s="31">
        <v>15090</v>
      </c>
      <c r="B159" t="s">
        <v>257</v>
      </c>
    </row>
    <row r="160" spans="1:2" x14ac:dyDescent="0.15">
      <c r="A160" s="31">
        <v>15125</v>
      </c>
      <c r="B160" t="s">
        <v>258</v>
      </c>
    </row>
    <row r="161" spans="1:2" x14ac:dyDescent="0.15">
      <c r="A161" s="31">
        <v>15135</v>
      </c>
      <c r="B161" t="s">
        <v>259</v>
      </c>
    </row>
    <row r="162" spans="1:2" x14ac:dyDescent="0.15">
      <c r="A162" s="31">
        <v>15150</v>
      </c>
      <c r="B162" t="s">
        <v>260</v>
      </c>
    </row>
    <row r="163" spans="1:2" x14ac:dyDescent="0.15">
      <c r="A163" s="31">
        <v>15155</v>
      </c>
      <c r="B163" t="s">
        <v>261</v>
      </c>
    </row>
    <row r="164" spans="1:2" x14ac:dyDescent="0.15">
      <c r="A164" s="31">
        <v>15170</v>
      </c>
      <c r="B164" t="s">
        <v>262</v>
      </c>
    </row>
    <row r="165" spans="1:2" x14ac:dyDescent="0.15">
      <c r="A165" s="31">
        <v>15340</v>
      </c>
      <c r="B165" t="s">
        <v>263</v>
      </c>
    </row>
    <row r="166" spans="1:2" x14ac:dyDescent="0.15">
      <c r="A166" s="31">
        <v>15440</v>
      </c>
      <c r="B166" t="s">
        <v>264</v>
      </c>
    </row>
    <row r="167" spans="1:2" x14ac:dyDescent="0.15">
      <c r="A167" s="31">
        <v>15445</v>
      </c>
      <c r="B167" t="s">
        <v>265</v>
      </c>
    </row>
    <row r="168" spans="1:2" x14ac:dyDescent="0.15">
      <c r="A168" s="31">
        <v>15450</v>
      </c>
      <c r="B168" t="s">
        <v>266</v>
      </c>
    </row>
    <row r="169" spans="1:2" x14ac:dyDescent="0.15">
      <c r="A169" s="31">
        <v>15460</v>
      </c>
      <c r="B169" t="s">
        <v>267</v>
      </c>
    </row>
    <row r="170" spans="1:2" x14ac:dyDescent="0.15">
      <c r="A170" s="31">
        <v>15540</v>
      </c>
      <c r="B170" t="s">
        <v>268</v>
      </c>
    </row>
    <row r="171" spans="1:2" x14ac:dyDescent="0.15">
      <c r="A171" s="31">
        <v>15541</v>
      </c>
      <c r="B171" t="s">
        <v>269</v>
      </c>
    </row>
    <row r="172" spans="1:2" x14ac:dyDescent="0.15">
      <c r="A172" s="31">
        <v>15542</v>
      </c>
      <c r="B172" t="s">
        <v>270</v>
      </c>
    </row>
    <row r="173" spans="1:2" x14ac:dyDescent="0.15">
      <c r="A173" s="31">
        <v>15600</v>
      </c>
      <c r="B173" t="s">
        <v>271</v>
      </c>
    </row>
    <row r="174" spans="1:2" x14ac:dyDescent="0.15">
      <c r="A174" s="31">
        <v>15610</v>
      </c>
      <c r="B174" t="s">
        <v>272</v>
      </c>
    </row>
    <row r="175" spans="1:2" x14ac:dyDescent="0.15">
      <c r="A175" s="31">
        <v>15620</v>
      </c>
      <c r="B175" t="s">
        <v>273</v>
      </c>
    </row>
    <row r="176" spans="1:2" x14ac:dyDescent="0.15">
      <c r="A176" s="31">
        <v>15900</v>
      </c>
      <c r="B176" t="s">
        <v>274</v>
      </c>
    </row>
    <row r="177" spans="1:2" x14ac:dyDescent="0.15">
      <c r="A177" s="31">
        <v>15902</v>
      </c>
      <c r="B177" t="s">
        <v>275</v>
      </c>
    </row>
    <row r="178" spans="1:2" x14ac:dyDescent="0.15">
      <c r="A178" s="31">
        <v>15904</v>
      </c>
      <c r="B178" t="s">
        <v>276</v>
      </c>
    </row>
    <row r="179" spans="1:2" x14ac:dyDescent="0.15">
      <c r="A179" s="31">
        <v>15905</v>
      </c>
      <c r="B179" t="s">
        <v>277</v>
      </c>
    </row>
    <row r="180" spans="1:2" x14ac:dyDescent="0.15">
      <c r="A180" s="31">
        <v>15910</v>
      </c>
      <c r="B180" t="s">
        <v>278</v>
      </c>
    </row>
    <row r="181" spans="1:2" x14ac:dyDescent="0.15">
      <c r="A181" s="31">
        <v>15915</v>
      </c>
      <c r="B181" t="s">
        <v>279</v>
      </c>
    </row>
    <row r="182" spans="1:2" x14ac:dyDescent="0.15">
      <c r="A182" s="31">
        <v>15920</v>
      </c>
      <c r="B182" t="s">
        <v>280</v>
      </c>
    </row>
    <row r="183" spans="1:2" x14ac:dyDescent="0.15">
      <c r="A183" s="31">
        <v>15925</v>
      </c>
      <c r="B183" t="s">
        <v>281</v>
      </c>
    </row>
    <row r="184" spans="1:2" x14ac:dyDescent="0.15">
      <c r="A184" s="31">
        <v>15930</v>
      </c>
      <c r="B184" t="s">
        <v>282</v>
      </c>
    </row>
    <row r="185" spans="1:2" x14ac:dyDescent="0.15">
      <c r="A185" s="31">
        <v>15935</v>
      </c>
      <c r="B185" t="s">
        <v>283</v>
      </c>
    </row>
    <row r="186" spans="1:2" x14ac:dyDescent="0.15">
      <c r="A186" s="31">
        <v>15940</v>
      </c>
      <c r="B186" t="s">
        <v>284</v>
      </c>
    </row>
    <row r="187" spans="1:2" x14ac:dyDescent="0.15">
      <c r="A187" s="31">
        <v>15945</v>
      </c>
      <c r="B187" t="s">
        <v>285</v>
      </c>
    </row>
    <row r="188" spans="1:2" x14ac:dyDescent="0.15">
      <c r="A188" s="31">
        <v>15950</v>
      </c>
      <c r="B188" t="s">
        <v>286</v>
      </c>
    </row>
    <row r="189" spans="1:2" x14ac:dyDescent="0.15">
      <c r="A189" s="31">
        <v>15955</v>
      </c>
      <c r="B189" t="s">
        <v>287</v>
      </c>
    </row>
    <row r="190" spans="1:2" x14ac:dyDescent="0.15">
      <c r="A190" s="31">
        <v>16010</v>
      </c>
      <c r="B190" t="s">
        <v>288</v>
      </c>
    </row>
    <row r="191" spans="1:2" x14ac:dyDescent="0.15">
      <c r="A191" s="31">
        <v>16020</v>
      </c>
      <c r="B191" t="s">
        <v>289</v>
      </c>
    </row>
    <row r="192" spans="1:2" x14ac:dyDescent="0.15">
      <c r="A192" s="31">
        <v>16030</v>
      </c>
      <c r="B192" t="s">
        <v>290</v>
      </c>
    </row>
    <row r="193" spans="1:2" x14ac:dyDescent="0.15">
      <c r="A193" s="31">
        <v>16200</v>
      </c>
      <c r="B193" t="s">
        <v>291</v>
      </c>
    </row>
    <row r="194" spans="1:2" x14ac:dyDescent="0.15">
      <c r="A194" s="31">
        <v>16210</v>
      </c>
      <c r="B194" t="s">
        <v>292</v>
      </c>
    </row>
    <row r="195" spans="1:2" x14ac:dyDescent="0.15">
      <c r="A195" s="31">
        <v>16220</v>
      </c>
      <c r="B195" t="s">
        <v>293</v>
      </c>
    </row>
    <row r="196" spans="1:2" x14ac:dyDescent="0.15">
      <c r="A196" s="31">
        <v>16230</v>
      </c>
      <c r="B196" t="s">
        <v>294</v>
      </c>
    </row>
    <row r="197" spans="1:2" x14ac:dyDescent="0.15">
      <c r="A197" s="31">
        <v>16350</v>
      </c>
      <c r="B197" t="s">
        <v>295</v>
      </c>
    </row>
    <row r="198" spans="1:2" x14ac:dyDescent="0.15">
      <c r="A198" s="31">
        <v>16351</v>
      </c>
      <c r="B198" t="s">
        <v>296</v>
      </c>
    </row>
    <row r="199" spans="1:2" x14ac:dyDescent="0.15">
      <c r="A199" s="31">
        <v>16410</v>
      </c>
      <c r="B199" t="s">
        <v>297</v>
      </c>
    </row>
    <row r="200" spans="1:2" x14ac:dyDescent="0.15">
      <c r="A200" s="31">
        <v>16420</v>
      </c>
      <c r="B200" t="s">
        <v>298</v>
      </c>
    </row>
    <row r="201" spans="1:2" x14ac:dyDescent="0.15">
      <c r="A201" s="31">
        <v>17015</v>
      </c>
      <c r="B201" t="s">
        <v>299</v>
      </c>
    </row>
    <row r="202" spans="1:2" x14ac:dyDescent="0.15">
      <c r="A202" s="31">
        <v>17035</v>
      </c>
      <c r="B202" t="s">
        <v>300</v>
      </c>
    </row>
    <row r="203" spans="1:2" x14ac:dyDescent="0.15">
      <c r="A203" s="31">
        <v>17045</v>
      </c>
      <c r="B203" t="s">
        <v>301</v>
      </c>
    </row>
    <row r="204" spans="1:2" x14ac:dyDescent="0.15">
      <c r="A204" s="31">
        <v>17050</v>
      </c>
      <c r="B204" t="s">
        <v>302</v>
      </c>
    </row>
    <row r="205" spans="1:2" x14ac:dyDescent="0.15">
      <c r="A205" s="31">
        <v>17055</v>
      </c>
      <c r="B205" t="s">
        <v>303</v>
      </c>
    </row>
    <row r="206" spans="1:2" x14ac:dyDescent="0.15">
      <c r="A206" s="31">
        <v>17060</v>
      </c>
      <c r="B206" t="s">
        <v>304</v>
      </c>
    </row>
    <row r="207" spans="1:2" x14ac:dyDescent="0.15">
      <c r="A207" s="31">
        <v>17080</v>
      </c>
      <c r="B207" t="s">
        <v>305</v>
      </c>
    </row>
    <row r="208" spans="1:2" x14ac:dyDescent="0.15">
      <c r="A208" s="31">
        <v>17095</v>
      </c>
      <c r="B208" t="s">
        <v>306</v>
      </c>
    </row>
    <row r="209" spans="1:2" x14ac:dyDescent="0.15">
      <c r="A209" s="31">
        <v>17160</v>
      </c>
      <c r="B209" t="s">
        <v>307</v>
      </c>
    </row>
    <row r="210" spans="1:2" x14ac:dyDescent="0.15">
      <c r="A210" s="31">
        <v>17180</v>
      </c>
      <c r="B210" t="s">
        <v>308</v>
      </c>
    </row>
    <row r="211" spans="1:2" x14ac:dyDescent="0.15">
      <c r="A211" s="31">
        <v>17250</v>
      </c>
      <c r="B211" t="s">
        <v>309</v>
      </c>
    </row>
    <row r="212" spans="1:2" x14ac:dyDescent="0.15">
      <c r="A212" s="31">
        <v>17260</v>
      </c>
      <c r="B212" t="s">
        <v>310</v>
      </c>
    </row>
    <row r="213" spans="1:2" x14ac:dyDescent="0.15">
      <c r="A213" s="31">
        <v>18010</v>
      </c>
      <c r="B213" t="s">
        <v>311</v>
      </c>
    </row>
    <row r="214" spans="1:2" x14ac:dyDescent="0.15">
      <c r="A214" s="31">
        <v>18030</v>
      </c>
      <c r="B214" t="s">
        <v>312</v>
      </c>
    </row>
    <row r="215" spans="1:2" x14ac:dyDescent="0.15">
      <c r="A215" s="31">
        <v>18040</v>
      </c>
      <c r="B215" t="s">
        <v>313</v>
      </c>
    </row>
    <row r="216" spans="1:2" x14ac:dyDescent="0.15">
      <c r="A216" s="31">
        <v>18050</v>
      </c>
      <c r="B216" t="s">
        <v>314</v>
      </c>
    </row>
    <row r="217" spans="1:2" x14ac:dyDescent="0.15">
      <c r="A217" s="31">
        <v>18060</v>
      </c>
      <c r="B217" t="s">
        <v>315</v>
      </c>
    </row>
    <row r="218" spans="1:2" x14ac:dyDescent="0.15">
      <c r="A218" s="31">
        <v>18070</v>
      </c>
      <c r="B218" t="s">
        <v>316</v>
      </c>
    </row>
    <row r="219" spans="1:2" x14ac:dyDescent="0.15">
      <c r="A219" s="31">
        <v>18085</v>
      </c>
      <c r="B219" t="s">
        <v>317</v>
      </c>
    </row>
    <row r="220" spans="1:2" x14ac:dyDescent="0.15">
      <c r="A220" s="31">
        <v>18090</v>
      </c>
      <c r="B220" t="s">
        <v>318</v>
      </c>
    </row>
    <row r="221" spans="1:2" x14ac:dyDescent="0.15">
      <c r="A221" s="31">
        <v>18100</v>
      </c>
      <c r="B221" t="s">
        <v>319</v>
      </c>
    </row>
    <row r="222" spans="1:2" x14ac:dyDescent="0.15">
      <c r="A222" s="31">
        <v>18170</v>
      </c>
      <c r="B222" t="s">
        <v>320</v>
      </c>
    </row>
    <row r="223" spans="1:2" x14ac:dyDescent="0.15">
      <c r="A223" s="31">
        <v>18180</v>
      </c>
      <c r="B223" t="s">
        <v>321</v>
      </c>
    </row>
    <row r="224" spans="1:2" x14ac:dyDescent="0.15">
      <c r="A224" s="31">
        <v>18190</v>
      </c>
      <c r="B224" t="s">
        <v>322</v>
      </c>
    </row>
    <row r="225" spans="1:2" x14ac:dyDescent="0.15">
      <c r="A225" s="31">
        <v>18340</v>
      </c>
      <c r="B225" t="s">
        <v>323</v>
      </c>
    </row>
    <row r="226" spans="1:2" x14ac:dyDescent="0.15">
      <c r="A226" s="31">
        <v>18350</v>
      </c>
      <c r="B226" t="s">
        <v>324</v>
      </c>
    </row>
    <row r="227" spans="1:2" x14ac:dyDescent="0.15">
      <c r="A227" s="31">
        <v>18370</v>
      </c>
      <c r="B227" t="s">
        <v>325</v>
      </c>
    </row>
    <row r="228" spans="1:2" x14ac:dyDescent="0.15">
      <c r="A228" s="31">
        <v>18380</v>
      </c>
      <c r="B228" t="s">
        <v>326</v>
      </c>
    </row>
    <row r="229" spans="1:2" x14ac:dyDescent="0.15">
      <c r="A229" s="31">
        <v>18390</v>
      </c>
      <c r="B229" t="s">
        <v>327</v>
      </c>
    </row>
    <row r="230" spans="1:2" x14ac:dyDescent="0.15">
      <c r="A230" s="31">
        <v>18410</v>
      </c>
      <c r="B230" t="s">
        <v>328</v>
      </c>
    </row>
    <row r="231" spans="1:2" x14ac:dyDescent="0.15">
      <c r="A231" s="31">
        <v>18420</v>
      </c>
      <c r="B231" t="s">
        <v>329</v>
      </c>
    </row>
    <row r="232" spans="1:2" x14ac:dyDescent="0.15">
      <c r="A232" s="31">
        <v>18430</v>
      </c>
      <c r="B232" t="s">
        <v>330</v>
      </c>
    </row>
    <row r="233" spans="1:2" x14ac:dyDescent="0.15">
      <c r="A233" s="31">
        <v>18440</v>
      </c>
      <c r="B233" t="s">
        <v>331</v>
      </c>
    </row>
    <row r="234" spans="1:2" x14ac:dyDescent="0.15">
      <c r="A234" s="31">
        <v>18450</v>
      </c>
      <c r="B234" t="s">
        <v>332</v>
      </c>
    </row>
    <row r="235" spans="1:2" x14ac:dyDescent="0.15">
      <c r="A235" s="31">
        <v>18460</v>
      </c>
      <c r="B235" t="s">
        <v>333</v>
      </c>
    </row>
    <row r="236" spans="1:2" x14ac:dyDescent="0.15">
      <c r="A236" s="31">
        <v>18470</v>
      </c>
      <c r="B236" t="s">
        <v>334</v>
      </c>
    </row>
    <row r="237" spans="1:2" x14ac:dyDescent="0.15">
      <c r="A237" s="31">
        <v>18480</v>
      </c>
      <c r="B237" t="s">
        <v>335</v>
      </c>
    </row>
    <row r="238" spans="1:2" x14ac:dyDescent="0.15">
      <c r="A238" s="31">
        <v>18490</v>
      </c>
      <c r="B238" t="s">
        <v>336</v>
      </c>
    </row>
    <row r="239" spans="1:2" x14ac:dyDescent="0.15">
      <c r="A239" s="31">
        <v>18500</v>
      </c>
      <c r="B239" t="s">
        <v>337</v>
      </c>
    </row>
    <row r="240" spans="1:2" x14ac:dyDescent="0.15">
      <c r="A240" s="31">
        <v>18510</v>
      </c>
      <c r="B240" t="s">
        <v>338</v>
      </c>
    </row>
    <row r="241" spans="1:2" x14ac:dyDescent="0.15">
      <c r="A241" s="31">
        <v>18520</v>
      </c>
      <c r="B241" t="s">
        <v>339</v>
      </c>
    </row>
    <row r="242" spans="1:2" x14ac:dyDescent="0.15">
      <c r="A242" s="31">
        <v>18530</v>
      </c>
      <c r="B242" t="s">
        <v>340</v>
      </c>
    </row>
    <row r="243" spans="1:2" x14ac:dyDescent="0.15">
      <c r="A243" s="31">
        <v>18540</v>
      </c>
      <c r="B243" t="s">
        <v>341</v>
      </c>
    </row>
    <row r="244" spans="1:2" x14ac:dyDescent="0.15">
      <c r="A244" s="31">
        <v>18550</v>
      </c>
      <c r="B244" t="s">
        <v>342</v>
      </c>
    </row>
    <row r="245" spans="1:2" x14ac:dyDescent="0.15">
      <c r="A245" s="31">
        <v>18560</v>
      </c>
      <c r="B245" t="s">
        <v>343</v>
      </c>
    </row>
    <row r="246" spans="1:2" x14ac:dyDescent="0.15">
      <c r="A246" s="31">
        <v>18570</v>
      </c>
      <c r="B246" t="s">
        <v>344</v>
      </c>
    </row>
    <row r="247" spans="1:2" x14ac:dyDescent="0.15">
      <c r="A247" s="31">
        <v>18580</v>
      </c>
      <c r="B247" t="s">
        <v>345</v>
      </c>
    </row>
    <row r="248" spans="1:2" x14ac:dyDescent="0.15">
      <c r="A248" s="31">
        <v>18590</v>
      </c>
      <c r="B248" t="s">
        <v>346</v>
      </c>
    </row>
    <row r="249" spans="1:2" x14ac:dyDescent="0.15">
      <c r="A249" s="31">
        <v>18600</v>
      </c>
      <c r="B249" t="s">
        <v>347</v>
      </c>
    </row>
    <row r="250" spans="1:2" x14ac:dyDescent="0.15">
      <c r="A250" s="31">
        <v>18610</v>
      </c>
      <c r="B250" t="s">
        <v>348</v>
      </c>
    </row>
    <row r="251" spans="1:2" x14ac:dyDescent="0.15">
      <c r="A251" s="31">
        <v>18620</v>
      </c>
      <c r="B251" t="s">
        <v>349</v>
      </c>
    </row>
    <row r="252" spans="1:2" x14ac:dyDescent="0.15">
      <c r="A252" s="31">
        <v>18630</v>
      </c>
      <c r="B252" t="s">
        <v>350</v>
      </c>
    </row>
    <row r="253" spans="1:2" x14ac:dyDescent="0.15">
      <c r="A253" s="31">
        <v>32010</v>
      </c>
      <c r="B253" t="s">
        <v>351</v>
      </c>
    </row>
    <row r="254" spans="1:2" x14ac:dyDescent="0.15">
      <c r="A254" s="31">
        <v>32020</v>
      </c>
      <c r="B254" t="s">
        <v>352</v>
      </c>
    </row>
    <row r="255" spans="1:2" x14ac:dyDescent="0.15">
      <c r="A255" s="31">
        <v>32030</v>
      </c>
      <c r="B255" t="s">
        <v>353</v>
      </c>
    </row>
    <row r="256" spans="1:2" x14ac:dyDescent="0.15">
      <c r="A256" s="31">
        <v>32040</v>
      </c>
      <c r="B256" t="s">
        <v>354</v>
      </c>
    </row>
    <row r="257" spans="1:2" x14ac:dyDescent="0.15">
      <c r="A257" s="31">
        <v>32050</v>
      </c>
      <c r="B257" t="s">
        <v>355</v>
      </c>
    </row>
    <row r="258" spans="1:2" x14ac:dyDescent="0.15">
      <c r="A258" s="31">
        <v>32060</v>
      </c>
      <c r="B258" t="s">
        <v>356</v>
      </c>
    </row>
    <row r="259" spans="1:2" x14ac:dyDescent="0.15">
      <c r="A259" s="31">
        <v>32070</v>
      </c>
      <c r="B259" t="s">
        <v>357</v>
      </c>
    </row>
    <row r="260" spans="1:2" x14ac:dyDescent="0.15">
      <c r="A260" s="31">
        <v>32080</v>
      </c>
      <c r="B260" t="s">
        <v>358</v>
      </c>
    </row>
    <row r="261" spans="1:2" x14ac:dyDescent="0.15">
      <c r="A261" s="31">
        <v>32090</v>
      </c>
      <c r="B261" t="s">
        <v>359</v>
      </c>
    </row>
    <row r="262" spans="1:2" x14ac:dyDescent="0.15">
      <c r="A262" s="31">
        <v>32100</v>
      </c>
      <c r="B262" t="s">
        <v>360</v>
      </c>
    </row>
    <row r="263" spans="1:2" x14ac:dyDescent="0.15">
      <c r="A263" s="31">
        <v>32110</v>
      </c>
      <c r="B263" t="s">
        <v>361</v>
      </c>
    </row>
    <row r="264" spans="1:2" x14ac:dyDescent="0.15">
      <c r="A264" s="31">
        <v>32120</v>
      </c>
      <c r="B264" t="s">
        <v>362</v>
      </c>
    </row>
    <row r="265" spans="1:2" x14ac:dyDescent="0.15">
      <c r="A265" s="31">
        <v>32140</v>
      </c>
      <c r="B265" t="s">
        <v>363</v>
      </c>
    </row>
    <row r="266" spans="1:2" x14ac:dyDescent="0.15">
      <c r="A266" s="31">
        <v>32150</v>
      </c>
      <c r="B266" t="s">
        <v>364</v>
      </c>
    </row>
    <row r="267" spans="1:2" x14ac:dyDescent="0.15">
      <c r="A267" s="31">
        <v>32160</v>
      </c>
      <c r="B267" t="s">
        <v>365</v>
      </c>
    </row>
    <row r="268" spans="1:2" x14ac:dyDescent="0.15">
      <c r="A268" s="31">
        <v>32170</v>
      </c>
      <c r="B268" t="s">
        <v>366</v>
      </c>
    </row>
    <row r="269" spans="1:2" x14ac:dyDescent="0.15">
      <c r="A269" s="31">
        <v>32175</v>
      </c>
      <c r="B269" t="s">
        <v>367</v>
      </c>
    </row>
    <row r="270" spans="1:2" x14ac:dyDescent="0.15">
      <c r="A270" s="31">
        <v>32180</v>
      </c>
      <c r="B270" t="s">
        <v>368</v>
      </c>
    </row>
    <row r="271" spans="1:2" x14ac:dyDescent="0.15">
      <c r="A271" s="31">
        <v>32190</v>
      </c>
      <c r="B271" t="s">
        <v>369</v>
      </c>
    </row>
    <row r="272" spans="1:2" x14ac:dyDescent="0.15">
      <c r="A272" s="31">
        <v>32200</v>
      </c>
      <c r="B272" t="s">
        <v>370</v>
      </c>
    </row>
    <row r="273" spans="1:2" x14ac:dyDescent="0.15">
      <c r="A273" s="31">
        <v>32210</v>
      </c>
      <c r="B273" t="s">
        <v>371</v>
      </c>
    </row>
    <row r="274" spans="1:2" x14ac:dyDescent="0.15">
      <c r="A274" s="31">
        <v>32220</v>
      </c>
      <c r="B274" t="s">
        <v>372</v>
      </c>
    </row>
    <row r="275" spans="1:2" x14ac:dyDescent="0.15">
      <c r="A275" s="31">
        <v>32230</v>
      </c>
      <c r="B275" t="s">
        <v>373</v>
      </c>
    </row>
    <row r="276" spans="1:2" x14ac:dyDescent="0.15">
      <c r="A276" s="31">
        <v>32240</v>
      </c>
      <c r="B276" t="s">
        <v>374</v>
      </c>
    </row>
    <row r="277" spans="1:2" x14ac:dyDescent="0.15">
      <c r="A277" s="31">
        <v>32250</v>
      </c>
      <c r="B277" t="s">
        <v>375</v>
      </c>
    </row>
    <row r="278" spans="1:2" x14ac:dyDescent="0.15">
      <c r="A278" s="31">
        <v>32260</v>
      </c>
      <c r="B278" t="s">
        <v>376</v>
      </c>
    </row>
    <row r="279" spans="1:2" x14ac:dyDescent="0.15">
      <c r="A279" s="31">
        <v>32270</v>
      </c>
      <c r="B279" t="s">
        <v>377</v>
      </c>
    </row>
    <row r="280" spans="1:2" x14ac:dyDescent="0.15">
      <c r="A280" s="31">
        <v>32280</v>
      </c>
      <c r="B280" t="s">
        <v>378</v>
      </c>
    </row>
    <row r="281" spans="1:2" x14ac:dyDescent="0.15">
      <c r="A281" s="31">
        <v>32290</v>
      </c>
      <c r="B281" t="s">
        <v>379</v>
      </c>
    </row>
    <row r="282" spans="1:2" x14ac:dyDescent="0.15">
      <c r="A282" s="31">
        <v>34010</v>
      </c>
      <c r="B282" t="s">
        <v>380</v>
      </c>
    </row>
    <row r="283" spans="1:2" x14ac:dyDescent="0.15">
      <c r="A283" s="31">
        <v>34210</v>
      </c>
      <c r="B283" t="s">
        <v>381</v>
      </c>
    </row>
    <row r="284" spans="1:2" x14ac:dyDescent="0.15">
      <c r="A284" s="31">
        <v>34220</v>
      </c>
      <c r="B284" t="s">
        <v>382</v>
      </c>
    </row>
    <row r="285" spans="1:2" x14ac:dyDescent="0.15">
      <c r="A285" s="31">
        <v>34230</v>
      </c>
      <c r="B285" t="s">
        <v>383</v>
      </c>
    </row>
    <row r="286" spans="1:2" x14ac:dyDescent="0.15">
      <c r="A286" s="31">
        <v>34235</v>
      </c>
      <c r="B286" t="s">
        <v>384</v>
      </c>
    </row>
    <row r="287" spans="1:2" x14ac:dyDescent="0.15">
      <c r="A287" s="31">
        <v>34240</v>
      </c>
      <c r="B287" t="s">
        <v>385</v>
      </c>
    </row>
    <row r="288" spans="1:2" x14ac:dyDescent="0.15">
      <c r="A288" s="31">
        <v>34250</v>
      </c>
      <c r="B288" t="s">
        <v>386</v>
      </c>
    </row>
    <row r="289" spans="1:2" x14ac:dyDescent="0.15">
      <c r="A289" s="31">
        <v>34270</v>
      </c>
      <c r="B289" t="s">
        <v>387</v>
      </c>
    </row>
    <row r="290" spans="1:2" x14ac:dyDescent="0.15">
      <c r="A290" s="31">
        <v>40072</v>
      </c>
      <c r="B290" t="s">
        <v>388</v>
      </c>
    </row>
    <row r="291" spans="1:2" x14ac:dyDescent="0.15">
      <c r="A291" s="31">
        <v>40079</v>
      </c>
      <c r="B291" t="s">
        <v>389</v>
      </c>
    </row>
    <row r="292" spans="1:2" x14ac:dyDescent="0.15">
      <c r="A292" s="31">
        <v>40080</v>
      </c>
      <c r="B292" t="s">
        <v>390</v>
      </c>
    </row>
    <row r="293" spans="1:2" x14ac:dyDescent="0.15">
      <c r="A293" s="31">
        <v>40082</v>
      </c>
      <c r="B293" t="s">
        <v>391</v>
      </c>
    </row>
    <row r="294" spans="1:2" x14ac:dyDescent="0.15">
      <c r="A294" s="31">
        <v>40083</v>
      </c>
      <c r="B294" t="s">
        <v>392</v>
      </c>
    </row>
    <row r="295" spans="1:2" x14ac:dyDescent="0.15">
      <c r="A295" s="31">
        <v>40111</v>
      </c>
      <c r="B295" t="s">
        <v>393</v>
      </c>
    </row>
    <row r="296" spans="1:2" x14ac:dyDescent="0.15">
      <c r="A296" s="31">
        <v>40112</v>
      </c>
      <c r="B296" t="s">
        <v>394</v>
      </c>
    </row>
    <row r="297" spans="1:2" x14ac:dyDescent="0.15">
      <c r="A297" s="31">
        <v>40115</v>
      </c>
      <c r="B297" t="s">
        <v>395</v>
      </c>
    </row>
    <row r="298" spans="1:2" x14ac:dyDescent="0.15">
      <c r="A298" s="31">
        <v>40116</v>
      </c>
      <c r="B298" t="s">
        <v>396</v>
      </c>
    </row>
    <row r="299" spans="1:2" x14ac:dyDescent="0.15">
      <c r="A299" s="31">
        <v>40117</v>
      </c>
      <c r="B299" t="s">
        <v>397</v>
      </c>
    </row>
    <row r="300" spans="1:2" x14ac:dyDescent="0.15">
      <c r="A300" s="31">
        <v>40118</v>
      </c>
      <c r="B300" t="s">
        <v>398</v>
      </c>
    </row>
    <row r="301" spans="1:2" x14ac:dyDescent="0.15">
      <c r="A301" s="31">
        <v>40121</v>
      </c>
      <c r="B301" t="s">
        <v>399</v>
      </c>
    </row>
    <row r="302" spans="1:2" x14ac:dyDescent="0.15">
      <c r="A302" s="31">
        <v>40310</v>
      </c>
      <c r="B302" t="s">
        <v>400</v>
      </c>
    </row>
    <row r="303" spans="1:2" x14ac:dyDescent="0.15">
      <c r="A303" s="31">
        <v>40320</v>
      </c>
      <c r="B303" t="s">
        <v>401</v>
      </c>
    </row>
    <row r="304" spans="1:2" x14ac:dyDescent="0.15">
      <c r="A304" s="31">
        <v>40330</v>
      </c>
      <c r="B304" t="s">
        <v>402</v>
      </c>
    </row>
    <row r="305" spans="1:2" x14ac:dyDescent="0.15">
      <c r="A305" s="31">
        <v>40340</v>
      </c>
      <c r="B305" t="s">
        <v>403</v>
      </c>
    </row>
    <row r="306" spans="1:2" x14ac:dyDescent="0.15">
      <c r="A306" s="31">
        <v>40350</v>
      </c>
      <c r="B306" t="s">
        <v>404</v>
      </c>
    </row>
    <row r="307" spans="1:2" x14ac:dyDescent="0.15">
      <c r="A307" s="31">
        <v>41200</v>
      </c>
      <c r="B307" t="s">
        <v>405</v>
      </c>
    </row>
    <row r="308" spans="1:2" x14ac:dyDescent="0.15">
      <c r="A308" s="31">
        <v>41210</v>
      </c>
      <c r="B308" t="s">
        <v>406</v>
      </c>
    </row>
    <row r="309" spans="1:2" x14ac:dyDescent="0.15">
      <c r="A309" s="31">
        <v>41450</v>
      </c>
      <c r="B309" t="s">
        <v>407</v>
      </c>
    </row>
    <row r="310" spans="1:2" x14ac:dyDescent="0.15">
      <c r="A310" s="31">
        <v>41530</v>
      </c>
      <c r="B310" t="s">
        <v>408</v>
      </c>
    </row>
    <row r="311" spans="1:2" x14ac:dyDescent="0.15">
      <c r="A311" s="31">
        <v>41550</v>
      </c>
      <c r="B311" t="s">
        <v>409</v>
      </c>
    </row>
    <row r="312" spans="1:2" x14ac:dyDescent="0.15">
      <c r="A312" s="31">
        <v>41570</v>
      </c>
      <c r="B312" t="s">
        <v>410</v>
      </c>
    </row>
    <row r="313" spans="1:2" x14ac:dyDescent="0.15">
      <c r="A313" s="31">
        <v>42010</v>
      </c>
      <c r="B313" t="s">
        <v>411</v>
      </c>
    </row>
    <row r="314" spans="1:2" x14ac:dyDescent="0.15">
      <c r="A314" s="31">
        <v>42020</v>
      </c>
      <c r="B314" t="s">
        <v>412</v>
      </c>
    </row>
    <row r="315" spans="1:2" x14ac:dyDescent="0.15">
      <c r="A315" s="31">
        <v>42030</v>
      </c>
      <c r="B315" t="s">
        <v>413</v>
      </c>
    </row>
    <row r="316" spans="1:2" x14ac:dyDescent="0.15">
      <c r="A316" s="31">
        <v>42040</v>
      </c>
      <c r="B316" t="s">
        <v>414</v>
      </c>
    </row>
    <row r="317" spans="1:2" x14ac:dyDescent="0.15">
      <c r="A317" s="31">
        <v>42050</v>
      </c>
      <c r="B317" t="s">
        <v>415</v>
      </c>
    </row>
    <row r="318" spans="1:2" x14ac:dyDescent="0.15">
      <c r="A318" s="31">
        <v>42060</v>
      </c>
      <c r="B318" t="s">
        <v>416</v>
      </c>
    </row>
    <row r="319" spans="1:2" x14ac:dyDescent="0.15">
      <c r="A319" s="31">
        <v>42070</v>
      </c>
      <c r="B319" t="s">
        <v>417</v>
      </c>
    </row>
    <row r="320" spans="1:2" x14ac:dyDescent="0.15">
      <c r="A320" s="31">
        <v>42080</v>
      </c>
      <c r="B320" t="s">
        <v>418</v>
      </c>
    </row>
    <row r="321" spans="1:2" x14ac:dyDescent="0.15">
      <c r="A321" s="31">
        <v>42090</v>
      </c>
      <c r="B321" t="s">
        <v>419</v>
      </c>
    </row>
    <row r="322" spans="1:2" x14ac:dyDescent="0.15">
      <c r="A322" s="31">
        <v>42100</v>
      </c>
      <c r="B322" t="s">
        <v>420</v>
      </c>
    </row>
    <row r="323" spans="1:2" x14ac:dyDescent="0.15">
      <c r="A323" s="31">
        <v>42110</v>
      </c>
      <c r="B323" t="s">
        <v>421</v>
      </c>
    </row>
    <row r="324" spans="1:2" x14ac:dyDescent="0.15">
      <c r="A324" s="31">
        <v>42120</v>
      </c>
      <c r="B324" t="s">
        <v>422</v>
      </c>
    </row>
    <row r="325" spans="1:2" x14ac:dyDescent="0.15">
      <c r="A325" s="31">
        <v>42130</v>
      </c>
      <c r="B325" t="s">
        <v>423</v>
      </c>
    </row>
    <row r="326" spans="1:2" x14ac:dyDescent="0.15">
      <c r="A326" s="31">
        <v>42140</v>
      </c>
      <c r="B326" t="s">
        <v>424</v>
      </c>
    </row>
    <row r="327" spans="1:2" x14ac:dyDescent="0.15">
      <c r="A327" s="31">
        <v>42150</v>
      </c>
      <c r="B327" t="s">
        <v>425</v>
      </c>
    </row>
    <row r="328" spans="1:2" x14ac:dyDescent="0.15">
      <c r="A328" s="31">
        <v>42160</v>
      </c>
      <c r="B328" t="s">
        <v>426</v>
      </c>
    </row>
    <row r="329" spans="1:2" x14ac:dyDescent="0.15">
      <c r="A329" s="31">
        <v>42190</v>
      </c>
      <c r="B329" t="s">
        <v>427</v>
      </c>
    </row>
    <row r="330" spans="1:2" x14ac:dyDescent="0.15">
      <c r="A330" s="31">
        <v>42200</v>
      </c>
      <c r="B330" t="s">
        <v>428</v>
      </c>
    </row>
    <row r="331" spans="1:2" x14ac:dyDescent="0.15">
      <c r="A331" s="31">
        <v>42220</v>
      </c>
      <c r="B331" t="s">
        <v>429</v>
      </c>
    </row>
    <row r="332" spans="1:2" x14ac:dyDescent="0.15">
      <c r="A332" s="31">
        <v>42230</v>
      </c>
      <c r="B332" t="s">
        <v>430</v>
      </c>
    </row>
    <row r="333" spans="1:2" x14ac:dyDescent="0.15">
      <c r="A333" s="31">
        <v>42240</v>
      </c>
      <c r="B333" t="s">
        <v>431</v>
      </c>
    </row>
    <row r="334" spans="1:2" x14ac:dyDescent="0.15">
      <c r="A334" s="31">
        <v>42250</v>
      </c>
      <c r="B334" t="s">
        <v>432</v>
      </c>
    </row>
    <row r="335" spans="1:2" x14ac:dyDescent="0.15">
      <c r="A335" s="31">
        <v>42260</v>
      </c>
      <c r="B335" t="s">
        <v>433</v>
      </c>
    </row>
    <row r="336" spans="1:2" x14ac:dyDescent="0.15">
      <c r="A336" s="31">
        <v>42270</v>
      </c>
      <c r="B336" t="s">
        <v>434</v>
      </c>
    </row>
    <row r="337" spans="1:2" x14ac:dyDescent="0.15">
      <c r="A337" s="31">
        <v>42280</v>
      </c>
      <c r="B337" t="s">
        <v>435</v>
      </c>
    </row>
    <row r="338" spans="1:2" x14ac:dyDescent="0.15">
      <c r="A338" s="31">
        <v>42300</v>
      </c>
      <c r="B338" t="s">
        <v>436</v>
      </c>
    </row>
    <row r="339" spans="1:2" x14ac:dyDescent="0.15">
      <c r="A339" s="31">
        <v>42310</v>
      </c>
      <c r="B339" t="s">
        <v>437</v>
      </c>
    </row>
    <row r="340" spans="1:2" x14ac:dyDescent="0.15">
      <c r="A340" s="31">
        <v>42320</v>
      </c>
      <c r="B340" t="s">
        <v>438</v>
      </c>
    </row>
    <row r="341" spans="1:2" x14ac:dyDescent="0.15">
      <c r="A341" s="31">
        <v>42330</v>
      </c>
      <c r="B341" t="s">
        <v>439</v>
      </c>
    </row>
    <row r="342" spans="1:2" x14ac:dyDescent="0.15">
      <c r="A342" s="31">
        <v>42340</v>
      </c>
      <c r="B342" t="s">
        <v>440</v>
      </c>
    </row>
    <row r="343" spans="1:2" x14ac:dyDescent="0.15">
      <c r="A343" s="31">
        <v>42370</v>
      </c>
      <c r="B343" t="s">
        <v>441</v>
      </c>
    </row>
    <row r="344" spans="1:2" x14ac:dyDescent="0.15">
      <c r="A344" s="31">
        <v>42390</v>
      </c>
      <c r="B344" t="s">
        <v>442</v>
      </c>
    </row>
    <row r="345" spans="1:2" x14ac:dyDescent="0.15">
      <c r="A345" s="31">
        <v>42430</v>
      </c>
      <c r="B345" t="s">
        <v>443</v>
      </c>
    </row>
    <row r="346" spans="1:2" x14ac:dyDescent="0.15">
      <c r="A346" s="31">
        <v>42440</v>
      </c>
      <c r="B346" t="s">
        <v>444</v>
      </c>
    </row>
    <row r="347" spans="1:2" x14ac:dyDescent="0.15">
      <c r="A347" s="31">
        <v>42450</v>
      </c>
      <c r="B347" t="s">
        <v>445</v>
      </c>
    </row>
    <row r="348" spans="1:2" x14ac:dyDescent="0.15">
      <c r="A348" s="31">
        <v>42460</v>
      </c>
      <c r="B348" t="s">
        <v>446</v>
      </c>
    </row>
    <row r="349" spans="1:2" x14ac:dyDescent="0.15">
      <c r="A349" s="31">
        <v>42470</v>
      </c>
      <c r="B349" t="s">
        <v>447</v>
      </c>
    </row>
    <row r="350" spans="1:2" x14ac:dyDescent="0.15">
      <c r="A350" s="31">
        <v>42490</v>
      </c>
      <c r="B350" t="s">
        <v>448</v>
      </c>
    </row>
    <row r="351" spans="1:2" x14ac:dyDescent="0.15">
      <c r="A351" s="31">
        <v>42510</v>
      </c>
      <c r="B351" t="s">
        <v>449</v>
      </c>
    </row>
    <row r="352" spans="1:2" x14ac:dyDescent="0.15">
      <c r="A352" s="31">
        <v>42520</v>
      </c>
      <c r="B352" t="s">
        <v>450</v>
      </c>
    </row>
    <row r="353" spans="1:2" x14ac:dyDescent="0.15">
      <c r="A353" s="31">
        <v>42530</v>
      </c>
      <c r="B353" t="s">
        <v>451</v>
      </c>
    </row>
    <row r="354" spans="1:2" x14ac:dyDescent="0.15">
      <c r="A354" s="31">
        <v>42540</v>
      </c>
      <c r="B354" t="s">
        <v>452</v>
      </c>
    </row>
    <row r="355" spans="1:2" x14ac:dyDescent="0.15">
      <c r="A355" s="31">
        <v>42560</v>
      </c>
      <c r="B355" t="s">
        <v>453</v>
      </c>
    </row>
    <row r="356" spans="1:2" x14ac:dyDescent="0.15">
      <c r="A356" s="31">
        <v>42570</v>
      </c>
      <c r="B356" t="s">
        <v>454</v>
      </c>
    </row>
    <row r="357" spans="1:2" x14ac:dyDescent="0.15">
      <c r="A357" s="31">
        <v>42580</v>
      </c>
      <c r="B357" t="s">
        <v>455</v>
      </c>
    </row>
    <row r="358" spans="1:2" x14ac:dyDescent="0.15">
      <c r="A358" s="31">
        <v>42590</v>
      </c>
      <c r="B358" t="s">
        <v>456</v>
      </c>
    </row>
    <row r="359" spans="1:2" x14ac:dyDescent="0.15">
      <c r="A359" s="31">
        <v>42600</v>
      </c>
      <c r="B359" t="s">
        <v>457</v>
      </c>
    </row>
    <row r="360" spans="1:2" x14ac:dyDescent="0.15">
      <c r="A360" s="31">
        <v>42610</v>
      </c>
      <c r="B360" t="s">
        <v>458</v>
      </c>
    </row>
    <row r="361" spans="1:2" x14ac:dyDescent="0.15">
      <c r="A361" s="31">
        <v>42620</v>
      </c>
      <c r="B361" t="s">
        <v>459</v>
      </c>
    </row>
    <row r="362" spans="1:2" x14ac:dyDescent="0.15">
      <c r="A362" s="31">
        <v>42650</v>
      </c>
      <c r="B362" t="s">
        <v>460</v>
      </c>
    </row>
    <row r="363" spans="1:2" x14ac:dyDescent="0.15">
      <c r="A363" s="31">
        <v>42660</v>
      </c>
      <c r="B363" t="s">
        <v>461</v>
      </c>
    </row>
    <row r="364" spans="1:2" x14ac:dyDescent="0.15">
      <c r="A364" s="31">
        <v>42670</v>
      </c>
      <c r="B364" t="s">
        <v>462</v>
      </c>
    </row>
    <row r="365" spans="1:2" x14ac:dyDescent="0.15">
      <c r="A365" s="31">
        <v>42700</v>
      </c>
      <c r="B365" t="s">
        <v>463</v>
      </c>
    </row>
    <row r="366" spans="1:2" x14ac:dyDescent="0.15">
      <c r="A366" s="31">
        <v>42710</v>
      </c>
      <c r="B366" t="s">
        <v>464</v>
      </c>
    </row>
    <row r="367" spans="1:2" x14ac:dyDescent="0.15">
      <c r="A367" s="31">
        <v>42730</v>
      </c>
      <c r="B367" t="s">
        <v>465</v>
      </c>
    </row>
    <row r="368" spans="1:2" x14ac:dyDescent="0.15">
      <c r="A368" s="31">
        <v>42770</v>
      </c>
      <c r="B368" t="s">
        <v>466</v>
      </c>
    </row>
    <row r="369" spans="1:2" x14ac:dyDescent="0.15">
      <c r="A369" s="31">
        <v>42790</v>
      </c>
      <c r="B369" t="s">
        <v>467</v>
      </c>
    </row>
    <row r="370" spans="1:2" x14ac:dyDescent="0.15">
      <c r="A370" s="31">
        <v>42830</v>
      </c>
      <c r="B370" t="s">
        <v>468</v>
      </c>
    </row>
    <row r="371" spans="1:2" x14ac:dyDescent="0.15">
      <c r="A371" s="31">
        <v>42840</v>
      </c>
      <c r="B371" t="s">
        <v>469</v>
      </c>
    </row>
    <row r="372" spans="1:2" x14ac:dyDescent="0.15">
      <c r="A372" s="31">
        <v>42850</v>
      </c>
      <c r="B372" t="s">
        <v>470</v>
      </c>
    </row>
    <row r="373" spans="1:2" x14ac:dyDescent="0.15">
      <c r="A373" s="31">
        <v>42860</v>
      </c>
      <c r="B373" t="s">
        <v>471</v>
      </c>
    </row>
    <row r="374" spans="1:2" x14ac:dyDescent="0.15">
      <c r="A374" s="31">
        <v>42870</v>
      </c>
      <c r="B374" t="s">
        <v>472</v>
      </c>
    </row>
    <row r="375" spans="1:2" x14ac:dyDescent="0.15">
      <c r="A375" s="31">
        <v>42900</v>
      </c>
      <c r="B375" t="s">
        <v>473</v>
      </c>
    </row>
    <row r="376" spans="1:2" x14ac:dyDescent="0.15">
      <c r="A376" s="31">
        <v>42910</v>
      </c>
      <c r="B376" t="s">
        <v>474</v>
      </c>
    </row>
    <row r="377" spans="1:2" x14ac:dyDescent="0.15">
      <c r="A377" s="31">
        <v>42930</v>
      </c>
      <c r="B377" t="s">
        <v>475</v>
      </c>
    </row>
    <row r="378" spans="1:2" x14ac:dyDescent="0.15">
      <c r="A378" s="31">
        <v>42940</v>
      </c>
      <c r="B378" t="s">
        <v>476</v>
      </c>
    </row>
    <row r="379" spans="1:2" x14ac:dyDescent="0.15">
      <c r="A379" s="31">
        <v>42950</v>
      </c>
      <c r="B379" t="s">
        <v>477</v>
      </c>
    </row>
    <row r="380" spans="1:2" x14ac:dyDescent="0.15">
      <c r="A380" s="31">
        <v>42960</v>
      </c>
      <c r="B380" t="s">
        <v>478</v>
      </c>
    </row>
    <row r="381" spans="1:2" x14ac:dyDescent="0.15">
      <c r="A381" s="31">
        <v>42970</v>
      </c>
      <c r="B381" t="s">
        <v>479</v>
      </c>
    </row>
    <row r="382" spans="1:2" x14ac:dyDescent="0.15">
      <c r="A382" s="31">
        <v>42980</v>
      </c>
      <c r="B382" t="s">
        <v>480</v>
      </c>
    </row>
    <row r="383" spans="1:2" x14ac:dyDescent="0.15">
      <c r="A383" s="31">
        <v>42990</v>
      </c>
      <c r="B383" t="s">
        <v>481</v>
      </c>
    </row>
    <row r="384" spans="1:2" x14ac:dyDescent="0.15">
      <c r="A384" s="31">
        <v>43000</v>
      </c>
      <c r="B384" t="s">
        <v>482</v>
      </c>
    </row>
    <row r="385" spans="1:2" x14ac:dyDescent="0.15">
      <c r="A385" s="31">
        <v>43010</v>
      </c>
      <c r="B385" t="s">
        <v>483</v>
      </c>
    </row>
    <row r="386" spans="1:2" x14ac:dyDescent="0.15">
      <c r="A386" s="31">
        <v>43020</v>
      </c>
      <c r="B386" t="s">
        <v>484</v>
      </c>
    </row>
    <row r="387" spans="1:2" x14ac:dyDescent="0.15">
      <c r="A387" s="31">
        <v>43030</v>
      </c>
      <c r="B387" t="s">
        <v>485</v>
      </c>
    </row>
    <row r="388" spans="1:2" x14ac:dyDescent="0.15">
      <c r="A388" s="31">
        <v>43080</v>
      </c>
      <c r="B388" t="s">
        <v>486</v>
      </c>
    </row>
    <row r="389" spans="1:2" x14ac:dyDescent="0.15">
      <c r="A389" s="31">
        <v>43120</v>
      </c>
      <c r="B389" t="s">
        <v>487</v>
      </c>
    </row>
    <row r="390" spans="1:2" x14ac:dyDescent="0.15">
      <c r="A390" s="31">
        <v>43130</v>
      </c>
      <c r="B390" t="s">
        <v>488</v>
      </c>
    </row>
    <row r="391" spans="1:2" x14ac:dyDescent="0.15">
      <c r="A391" s="31">
        <v>43140</v>
      </c>
      <c r="B391" t="s">
        <v>489</v>
      </c>
    </row>
    <row r="392" spans="1:2" x14ac:dyDescent="0.15">
      <c r="A392" s="31">
        <v>43150</v>
      </c>
      <c r="B392" t="s">
        <v>490</v>
      </c>
    </row>
    <row r="393" spans="1:2" x14ac:dyDescent="0.15">
      <c r="A393" s="31">
        <v>43170</v>
      </c>
      <c r="B393" t="s">
        <v>491</v>
      </c>
    </row>
    <row r="394" spans="1:2" x14ac:dyDescent="0.15">
      <c r="A394" s="31">
        <v>43190</v>
      </c>
      <c r="B394" t="s">
        <v>492</v>
      </c>
    </row>
    <row r="395" spans="1:2" x14ac:dyDescent="0.15">
      <c r="A395" s="31">
        <v>43200</v>
      </c>
      <c r="B395" t="s">
        <v>493</v>
      </c>
    </row>
    <row r="396" spans="1:2" x14ac:dyDescent="0.15">
      <c r="A396" s="31">
        <v>43210</v>
      </c>
      <c r="B396" t="s">
        <v>494</v>
      </c>
    </row>
    <row r="397" spans="1:2" x14ac:dyDescent="0.15">
      <c r="A397" s="31">
        <v>43220</v>
      </c>
      <c r="B397" t="s">
        <v>495</v>
      </c>
    </row>
    <row r="398" spans="1:2" x14ac:dyDescent="0.15">
      <c r="A398" s="31">
        <v>43230</v>
      </c>
      <c r="B398" t="s">
        <v>496</v>
      </c>
    </row>
    <row r="399" spans="1:2" x14ac:dyDescent="0.15">
      <c r="A399" s="31">
        <v>43240</v>
      </c>
      <c r="B399" t="s">
        <v>497</v>
      </c>
    </row>
    <row r="400" spans="1:2" x14ac:dyDescent="0.15">
      <c r="A400" s="31">
        <v>43250</v>
      </c>
      <c r="B400" t="s">
        <v>498</v>
      </c>
    </row>
    <row r="401" spans="1:2" x14ac:dyDescent="0.15">
      <c r="A401" s="31">
        <v>43260</v>
      </c>
      <c r="B401" t="s">
        <v>499</v>
      </c>
    </row>
    <row r="402" spans="1:2" x14ac:dyDescent="0.15">
      <c r="A402" s="31">
        <v>43280</v>
      </c>
      <c r="B402" t="s">
        <v>500</v>
      </c>
    </row>
    <row r="403" spans="1:2" x14ac:dyDescent="0.15">
      <c r="A403" s="31">
        <v>43290</v>
      </c>
      <c r="B403" t="s">
        <v>501</v>
      </c>
    </row>
    <row r="404" spans="1:2" x14ac:dyDescent="0.15">
      <c r="A404" s="31">
        <v>43300</v>
      </c>
      <c r="B404" t="s">
        <v>502</v>
      </c>
    </row>
    <row r="405" spans="1:2" x14ac:dyDescent="0.15">
      <c r="A405" s="31">
        <v>43310</v>
      </c>
      <c r="B405" t="s">
        <v>503</v>
      </c>
    </row>
    <row r="406" spans="1:2" x14ac:dyDescent="0.15">
      <c r="A406" s="31">
        <v>43320</v>
      </c>
      <c r="B406" t="s">
        <v>504</v>
      </c>
    </row>
    <row r="407" spans="1:2" x14ac:dyDescent="0.15">
      <c r="A407" s="31">
        <v>43340</v>
      </c>
      <c r="B407" t="s">
        <v>505</v>
      </c>
    </row>
    <row r="408" spans="1:2" x14ac:dyDescent="0.15">
      <c r="A408" s="31">
        <v>43360</v>
      </c>
      <c r="B408" t="s">
        <v>506</v>
      </c>
    </row>
    <row r="409" spans="1:2" x14ac:dyDescent="0.15">
      <c r="A409" s="31">
        <v>43370</v>
      </c>
      <c r="B409" t="s">
        <v>507</v>
      </c>
    </row>
    <row r="410" spans="1:2" x14ac:dyDescent="0.15">
      <c r="A410" s="31">
        <v>43380</v>
      </c>
      <c r="B410" t="s">
        <v>508</v>
      </c>
    </row>
    <row r="411" spans="1:2" x14ac:dyDescent="0.15">
      <c r="A411" s="31">
        <v>43400</v>
      </c>
      <c r="B411" t="s">
        <v>509</v>
      </c>
    </row>
    <row r="412" spans="1:2" x14ac:dyDescent="0.15">
      <c r="A412" s="31">
        <v>43410</v>
      </c>
      <c r="B412" t="s">
        <v>510</v>
      </c>
    </row>
    <row r="413" spans="1:2" x14ac:dyDescent="0.15">
      <c r="A413" s="31">
        <v>43430</v>
      </c>
      <c r="B413" t="s">
        <v>511</v>
      </c>
    </row>
    <row r="414" spans="1:2" x14ac:dyDescent="0.15">
      <c r="A414" s="31">
        <v>43440</v>
      </c>
      <c r="B414" t="s">
        <v>512</v>
      </c>
    </row>
    <row r="415" spans="1:2" x14ac:dyDescent="0.15">
      <c r="A415" s="31">
        <v>43450</v>
      </c>
      <c r="B415" t="s">
        <v>513</v>
      </c>
    </row>
    <row r="416" spans="1:2" x14ac:dyDescent="0.15">
      <c r="A416" s="31">
        <v>43460</v>
      </c>
      <c r="B416" t="s">
        <v>514</v>
      </c>
    </row>
    <row r="417" spans="1:2" x14ac:dyDescent="0.15">
      <c r="A417" s="31">
        <v>43470</v>
      </c>
      <c r="B417" t="s">
        <v>515</v>
      </c>
    </row>
    <row r="418" spans="1:2" x14ac:dyDescent="0.15">
      <c r="A418" s="31">
        <v>43490</v>
      </c>
      <c r="B418" t="s">
        <v>516</v>
      </c>
    </row>
    <row r="419" spans="1:2" x14ac:dyDescent="0.15">
      <c r="A419" s="31">
        <v>43500</v>
      </c>
      <c r="B419" t="s">
        <v>517</v>
      </c>
    </row>
    <row r="420" spans="1:2" x14ac:dyDescent="0.15">
      <c r="A420" s="31">
        <v>43510</v>
      </c>
      <c r="B420" t="s">
        <v>518</v>
      </c>
    </row>
    <row r="421" spans="1:2" x14ac:dyDescent="0.15">
      <c r="A421" s="31">
        <v>43520</v>
      </c>
      <c r="B421" t="s">
        <v>519</v>
      </c>
    </row>
    <row r="422" spans="1:2" x14ac:dyDescent="0.15">
      <c r="A422" s="31">
        <v>43530</v>
      </c>
      <c r="B422" t="s">
        <v>520</v>
      </c>
    </row>
    <row r="423" spans="1:2" x14ac:dyDescent="0.15">
      <c r="A423" s="31">
        <v>43560</v>
      </c>
      <c r="B423" t="s">
        <v>521</v>
      </c>
    </row>
    <row r="424" spans="1:2" x14ac:dyDescent="0.15">
      <c r="A424" s="31">
        <v>43570</v>
      </c>
      <c r="B424" t="s">
        <v>522</v>
      </c>
    </row>
    <row r="425" spans="1:2" x14ac:dyDescent="0.15">
      <c r="A425" s="31">
        <v>43580</v>
      </c>
      <c r="B425" t="s">
        <v>523</v>
      </c>
    </row>
    <row r="426" spans="1:2" x14ac:dyDescent="0.15">
      <c r="A426" s="31">
        <v>43590</v>
      </c>
      <c r="B426" t="s">
        <v>524</v>
      </c>
    </row>
    <row r="427" spans="1:2" x14ac:dyDescent="0.15">
      <c r="A427" s="31">
        <v>43600</v>
      </c>
      <c r="B427" t="s">
        <v>525</v>
      </c>
    </row>
    <row r="428" spans="1:2" x14ac:dyDescent="0.15">
      <c r="A428" s="31">
        <v>43610</v>
      </c>
      <c r="B428" t="s">
        <v>526</v>
      </c>
    </row>
    <row r="429" spans="1:2" x14ac:dyDescent="0.15">
      <c r="A429" s="31">
        <v>43620</v>
      </c>
      <c r="B429" t="s">
        <v>527</v>
      </c>
    </row>
    <row r="430" spans="1:2" x14ac:dyDescent="0.15">
      <c r="A430" s="31">
        <v>43630</v>
      </c>
      <c r="B430" t="s">
        <v>528</v>
      </c>
    </row>
    <row r="431" spans="1:2" x14ac:dyDescent="0.15">
      <c r="A431" s="31">
        <v>43640</v>
      </c>
      <c r="B431" t="s">
        <v>529</v>
      </c>
    </row>
    <row r="432" spans="1:2" x14ac:dyDescent="0.15">
      <c r="A432" s="31">
        <v>43650</v>
      </c>
      <c r="B432" t="s">
        <v>530</v>
      </c>
    </row>
    <row r="433" spans="1:2" x14ac:dyDescent="0.15">
      <c r="A433" s="31">
        <v>43660</v>
      </c>
      <c r="B433" t="s">
        <v>531</v>
      </c>
    </row>
    <row r="434" spans="1:2" x14ac:dyDescent="0.15">
      <c r="A434" s="31">
        <v>44010</v>
      </c>
      <c r="B434" t="s">
        <v>532</v>
      </c>
    </row>
    <row r="435" spans="1:2" x14ac:dyDescent="0.15">
      <c r="A435" s="31">
        <v>44020</v>
      </c>
      <c r="B435" t="s">
        <v>533</v>
      </c>
    </row>
    <row r="436" spans="1:2" x14ac:dyDescent="0.15">
      <c r="A436" s="31">
        <v>44350</v>
      </c>
      <c r="B436" t="s">
        <v>534</v>
      </c>
    </row>
    <row r="437" spans="1:2" x14ac:dyDescent="0.15">
      <c r="A437" s="31">
        <v>44360</v>
      </c>
      <c r="B437" t="s">
        <v>535</v>
      </c>
    </row>
    <row r="438" spans="1:2" x14ac:dyDescent="0.15">
      <c r="A438" s="31">
        <v>44370</v>
      </c>
      <c r="B438" t="s">
        <v>536</v>
      </c>
    </row>
    <row r="439" spans="1:2" x14ac:dyDescent="0.15">
      <c r="A439" s="31">
        <v>44380</v>
      </c>
      <c r="B439" t="s">
        <v>537</v>
      </c>
    </row>
    <row r="440" spans="1:2" x14ac:dyDescent="0.15">
      <c r="A440" s="31">
        <v>44390</v>
      </c>
      <c r="B440" t="s">
        <v>538</v>
      </c>
    </row>
    <row r="441" spans="1:2" x14ac:dyDescent="0.15">
      <c r="A441" s="31">
        <v>44400</v>
      </c>
      <c r="B441" t="s">
        <v>539</v>
      </c>
    </row>
    <row r="442" spans="1:2" x14ac:dyDescent="0.15">
      <c r="A442" s="31">
        <v>44410</v>
      </c>
      <c r="B442" t="s">
        <v>540</v>
      </c>
    </row>
    <row r="443" spans="1:2" x14ac:dyDescent="0.15">
      <c r="A443" s="31">
        <v>44420</v>
      </c>
      <c r="B443" t="s">
        <v>541</v>
      </c>
    </row>
    <row r="444" spans="1:2" x14ac:dyDescent="0.15">
      <c r="A444" s="31">
        <v>44430</v>
      </c>
      <c r="B444" t="s">
        <v>542</v>
      </c>
    </row>
    <row r="445" spans="1:2" x14ac:dyDescent="0.15">
      <c r="A445" s="31">
        <v>44440</v>
      </c>
      <c r="B445" t="s">
        <v>543</v>
      </c>
    </row>
    <row r="446" spans="1:2" x14ac:dyDescent="0.15">
      <c r="A446" s="31">
        <v>44450</v>
      </c>
      <c r="B446" t="s">
        <v>544</v>
      </c>
    </row>
    <row r="447" spans="1:2" x14ac:dyDescent="0.15">
      <c r="A447" s="31">
        <v>44460</v>
      </c>
      <c r="B447" t="s">
        <v>545</v>
      </c>
    </row>
    <row r="448" spans="1:2" x14ac:dyDescent="0.15">
      <c r="A448" s="31">
        <v>44470</v>
      </c>
      <c r="B448" t="s">
        <v>546</v>
      </c>
    </row>
    <row r="449" spans="1:2" x14ac:dyDescent="0.15">
      <c r="A449" s="31">
        <v>44480</v>
      </c>
      <c r="B449" t="s">
        <v>547</v>
      </c>
    </row>
    <row r="450" spans="1:2" x14ac:dyDescent="0.15">
      <c r="A450" s="31">
        <v>44490</v>
      </c>
      <c r="B450" t="s">
        <v>548</v>
      </c>
    </row>
    <row r="451" spans="1:2" x14ac:dyDescent="0.15">
      <c r="A451" s="31">
        <v>44500</v>
      </c>
      <c r="B451" t="s">
        <v>549</v>
      </c>
    </row>
    <row r="452" spans="1:2" x14ac:dyDescent="0.15">
      <c r="A452" s="31">
        <v>44510</v>
      </c>
      <c r="B452" t="s">
        <v>550</v>
      </c>
    </row>
    <row r="453" spans="1:2" x14ac:dyDescent="0.15">
      <c r="A453" s="31">
        <v>44520</v>
      </c>
      <c r="B453" t="s">
        <v>551</v>
      </c>
    </row>
    <row r="454" spans="1:2" x14ac:dyDescent="0.15">
      <c r="A454" s="31">
        <v>44530</v>
      </c>
      <c r="B454" t="s">
        <v>552</v>
      </c>
    </row>
    <row r="455" spans="1:2" x14ac:dyDescent="0.15">
      <c r="A455" s="31">
        <v>44540</v>
      </c>
      <c r="B455" t="s">
        <v>553</v>
      </c>
    </row>
    <row r="456" spans="1:2" x14ac:dyDescent="0.15">
      <c r="A456" s="31">
        <v>44550</v>
      </c>
      <c r="B456" t="s">
        <v>554</v>
      </c>
    </row>
    <row r="457" spans="1:2" x14ac:dyDescent="0.15">
      <c r="A457" s="31">
        <v>44560</v>
      </c>
      <c r="B457" t="s">
        <v>555</v>
      </c>
    </row>
    <row r="458" spans="1:2" x14ac:dyDescent="0.15">
      <c r="A458" s="31">
        <v>44570</v>
      </c>
      <c r="B458" t="s">
        <v>556</v>
      </c>
    </row>
    <row r="459" spans="1:2" x14ac:dyDescent="0.15">
      <c r="A459" s="31">
        <v>44580</v>
      </c>
      <c r="B459" t="s">
        <v>557</v>
      </c>
    </row>
    <row r="460" spans="1:2" x14ac:dyDescent="0.15">
      <c r="A460" s="31">
        <v>44590</v>
      </c>
      <c r="B460" t="s">
        <v>558</v>
      </c>
    </row>
    <row r="461" spans="1:2" x14ac:dyDescent="0.15">
      <c r="A461" s="31">
        <v>44600</v>
      </c>
      <c r="B461" t="s">
        <v>559</v>
      </c>
    </row>
    <row r="462" spans="1:2" x14ac:dyDescent="0.15">
      <c r="A462" s="31">
        <v>44610</v>
      </c>
      <c r="B462" t="s">
        <v>560</v>
      </c>
    </row>
    <row r="463" spans="1:2" x14ac:dyDescent="0.15">
      <c r="A463" s="31">
        <v>44611</v>
      </c>
      <c r="B463" t="s">
        <v>561</v>
      </c>
    </row>
    <row r="464" spans="1:2" x14ac:dyDescent="0.15">
      <c r="A464" s="31">
        <v>44630</v>
      </c>
      <c r="B464" t="s">
        <v>562</v>
      </c>
    </row>
    <row r="465" spans="1:2" x14ac:dyDescent="0.15">
      <c r="A465" s="31">
        <v>44631</v>
      </c>
      <c r="B465" t="s">
        <v>563</v>
      </c>
    </row>
    <row r="466" spans="1:2" x14ac:dyDescent="0.15">
      <c r="A466" s="31">
        <v>44640</v>
      </c>
      <c r="B466" t="s">
        <v>564</v>
      </c>
    </row>
    <row r="467" spans="1:2" x14ac:dyDescent="0.15">
      <c r="A467" s="31">
        <v>44660</v>
      </c>
      <c r="B467" t="s">
        <v>565</v>
      </c>
    </row>
    <row r="468" spans="1:2" x14ac:dyDescent="0.15">
      <c r="A468" s="31">
        <v>44670</v>
      </c>
      <c r="B468" t="s">
        <v>566</v>
      </c>
    </row>
    <row r="469" spans="1:2" x14ac:dyDescent="0.15">
      <c r="A469" s="31">
        <v>44680</v>
      </c>
      <c r="B469" t="s">
        <v>567</v>
      </c>
    </row>
    <row r="470" spans="1:2" x14ac:dyDescent="0.15">
      <c r="A470" s="31">
        <v>44690</v>
      </c>
      <c r="B470" t="s">
        <v>568</v>
      </c>
    </row>
    <row r="471" spans="1:2" x14ac:dyDescent="0.15">
      <c r="A471" s="31">
        <v>44700</v>
      </c>
      <c r="B471" t="s">
        <v>569</v>
      </c>
    </row>
    <row r="472" spans="1:2" x14ac:dyDescent="0.15">
      <c r="A472" s="31">
        <v>44710</v>
      </c>
      <c r="B472" t="s">
        <v>570</v>
      </c>
    </row>
    <row r="473" spans="1:2" x14ac:dyDescent="0.15">
      <c r="A473" s="31">
        <v>44720</v>
      </c>
      <c r="B473" t="s">
        <v>571</v>
      </c>
    </row>
    <row r="474" spans="1:2" x14ac:dyDescent="0.15">
      <c r="A474" s="31">
        <v>44730</v>
      </c>
      <c r="B474" t="s">
        <v>572</v>
      </c>
    </row>
    <row r="475" spans="1:2" x14ac:dyDescent="0.15">
      <c r="A475" s="31">
        <v>44910</v>
      </c>
      <c r="B475" t="s">
        <v>573</v>
      </c>
    </row>
    <row r="476" spans="1:2" x14ac:dyDescent="0.15">
      <c r="A476" s="31">
        <v>44920</v>
      </c>
      <c r="B476" t="s">
        <v>574</v>
      </c>
    </row>
    <row r="477" spans="1:2" x14ac:dyDescent="0.15">
      <c r="A477" s="31">
        <v>45920</v>
      </c>
      <c r="B477" t="s">
        <v>575</v>
      </c>
    </row>
    <row r="478" spans="1:2" x14ac:dyDescent="0.15">
      <c r="A478" s="31">
        <v>45930</v>
      </c>
      <c r="B478" t="s">
        <v>576</v>
      </c>
    </row>
    <row r="479" spans="1:2" x14ac:dyDescent="0.15">
      <c r="A479" s="31">
        <v>45940</v>
      </c>
      <c r="B479" t="s">
        <v>577</v>
      </c>
    </row>
    <row r="480" spans="1:2" x14ac:dyDescent="0.15">
      <c r="A480" s="31">
        <v>45950</v>
      </c>
      <c r="B480" t="s">
        <v>578</v>
      </c>
    </row>
    <row r="481" spans="1:2" x14ac:dyDescent="0.15">
      <c r="A481" s="31">
        <v>45960</v>
      </c>
      <c r="B481" t="s">
        <v>579</v>
      </c>
    </row>
    <row r="482" spans="1:2" x14ac:dyDescent="0.15">
      <c r="A482" s="31">
        <v>45970</v>
      </c>
      <c r="B482" t="s">
        <v>580</v>
      </c>
    </row>
    <row r="483" spans="1:2" x14ac:dyDescent="0.15">
      <c r="A483" s="31">
        <v>45980</v>
      </c>
      <c r="B483" t="s">
        <v>581</v>
      </c>
    </row>
    <row r="484" spans="1:2" x14ac:dyDescent="0.15">
      <c r="A484" s="31">
        <v>45990</v>
      </c>
      <c r="B484" t="s">
        <v>582</v>
      </c>
    </row>
    <row r="485" spans="1:2" x14ac:dyDescent="0.15">
      <c r="A485" s="31">
        <v>46000</v>
      </c>
      <c r="B485" t="s">
        <v>583</v>
      </c>
    </row>
    <row r="486" spans="1:2" x14ac:dyDescent="0.15">
      <c r="A486" s="31">
        <v>46010</v>
      </c>
      <c r="B486" t="s">
        <v>584</v>
      </c>
    </row>
    <row r="487" spans="1:2" x14ac:dyDescent="0.15">
      <c r="A487" s="31">
        <v>46020</v>
      </c>
      <c r="B487" t="s">
        <v>585</v>
      </c>
    </row>
    <row r="488" spans="1:2" x14ac:dyDescent="0.15">
      <c r="A488" s="31">
        <v>46030</v>
      </c>
      <c r="B488" t="s">
        <v>586</v>
      </c>
    </row>
    <row r="489" spans="1:2" x14ac:dyDescent="0.15">
      <c r="A489" s="31">
        <v>46040</v>
      </c>
      <c r="B489" t="s">
        <v>587</v>
      </c>
    </row>
    <row r="490" spans="1:2" x14ac:dyDescent="0.15">
      <c r="A490" s="31">
        <v>46050</v>
      </c>
      <c r="B490" t="s">
        <v>588</v>
      </c>
    </row>
    <row r="491" spans="1:2" x14ac:dyDescent="0.15">
      <c r="A491" s="31">
        <v>46060</v>
      </c>
      <c r="B491" t="s">
        <v>589</v>
      </c>
    </row>
    <row r="492" spans="1:2" x14ac:dyDescent="0.15">
      <c r="A492" s="31">
        <v>46070</v>
      </c>
      <c r="B492" t="s">
        <v>590</v>
      </c>
    </row>
    <row r="493" spans="1:2" x14ac:dyDescent="0.15">
      <c r="A493" s="31">
        <v>46080</v>
      </c>
      <c r="B493" t="s">
        <v>591</v>
      </c>
    </row>
    <row r="494" spans="1:2" x14ac:dyDescent="0.15">
      <c r="A494" s="31">
        <v>46090</v>
      </c>
      <c r="B494" t="s">
        <v>592</v>
      </c>
    </row>
    <row r="495" spans="1:2" x14ac:dyDescent="0.15">
      <c r="A495" s="31">
        <v>46110</v>
      </c>
      <c r="B495" t="s">
        <v>593</v>
      </c>
    </row>
    <row r="496" spans="1:2" x14ac:dyDescent="0.15">
      <c r="A496" s="31">
        <v>46120</v>
      </c>
      <c r="B496" t="s">
        <v>594</v>
      </c>
    </row>
    <row r="497" spans="1:2" x14ac:dyDescent="0.15">
      <c r="A497" s="31">
        <v>46140</v>
      </c>
      <c r="B497" t="s">
        <v>595</v>
      </c>
    </row>
    <row r="498" spans="1:2" x14ac:dyDescent="0.15">
      <c r="A498" s="31">
        <v>46200</v>
      </c>
      <c r="B498" t="s">
        <v>596</v>
      </c>
    </row>
    <row r="499" spans="1:2" x14ac:dyDescent="0.15">
      <c r="A499" s="31">
        <v>46210</v>
      </c>
      <c r="B499" t="s">
        <v>597</v>
      </c>
    </row>
    <row r="500" spans="1:2" x14ac:dyDescent="0.15">
      <c r="A500" s="31">
        <v>46220</v>
      </c>
      <c r="B500" t="s">
        <v>598</v>
      </c>
    </row>
    <row r="501" spans="1:2" x14ac:dyDescent="0.15">
      <c r="A501" s="31">
        <v>46230</v>
      </c>
      <c r="B501" t="s">
        <v>599</v>
      </c>
    </row>
    <row r="502" spans="1:2" x14ac:dyDescent="0.15">
      <c r="A502" s="31">
        <v>46250</v>
      </c>
      <c r="B502" t="s">
        <v>600</v>
      </c>
    </row>
    <row r="503" spans="1:2" x14ac:dyDescent="0.15">
      <c r="A503" s="31">
        <v>46260</v>
      </c>
      <c r="B503" t="s">
        <v>601</v>
      </c>
    </row>
    <row r="504" spans="1:2" x14ac:dyDescent="0.15">
      <c r="A504" s="31">
        <v>46340</v>
      </c>
      <c r="B504" t="s">
        <v>602</v>
      </c>
    </row>
    <row r="505" spans="1:2" x14ac:dyDescent="0.15">
      <c r="A505" s="31">
        <v>46350</v>
      </c>
      <c r="B505" t="s">
        <v>603</v>
      </c>
    </row>
    <row r="506" spans="1:2" x14ac:dyDescent="0.15">
      <c r="A506" s="31">
        <v>46370</v>
      </c>
      <c r="B506" t="s">
        <v>604</v>
      </c>
    </row>
    <row r="507" spans="1:2" x14ac:dyDescent="0.15">
      <c r="A507" s="31">
        <v>46400</v>
      </c>
      <c r="B507" t="s">
        <v>605</v>
      </c>
    </row>
    <row r="508" spans="1:2" x14ac:dyDescent="0.15">
      <c r="A508" s="31">
        <v>46450</v>
      </c>
      <c r="B508" t="s">
        <v>606</v>
      </c>
    </row>
    <row r="509" spans="1:2" x14ac:dyDescent="0.15">
      <c r="A509" s="31">
        <v>46460</v>
      </c>
      <c r="B509" t="s">
        <v>607</v>
      </c>
    </row>
    <row r="510" spans="1:2" x14ac:dyDescent="0.15">
      <c r="A510" s="31">
        <v>46520</v>
      </c>
      <c r="B510" t="s">
        <v>608</v>
      </c>
    </row>
    <row r="511" spans="1:2" x14ac:dyDescent="0.15">
      <c r="A511" s="31">
        <v>46530</v>
      </c>
      <c r="B511" t="s">
        <v>609</v>
      </c>
    </row>
    <row r="512" spans="1:2" x14ac:dyDescent="0.15">
      <c r="A512" s="31">
        <v>46550</v>
      </c>
      <c r="B512" t="s">
        <v>610</v>
      </c>
    </row>
    <row r="513" spans="1:2" x14ac:dyDescent="0.15">
      <c r="A513" s="31">
        <v>46580</v>
      </c>
      <c r="B513" t="s">
        <v>611</v>
      </c>
    </row>
    <row r="514" spans="1:2" x14ac:dyDescent="0.15">
      <c r="A514" s="31">
        <v>46600</v>
      </c>
      <c r="B514" t="s">
        <v>612</v>
      </c>
    </row>
    <row r="515" spans="1:2" x14ac:dyDescent="0.15">
      <c r="A515" s="31">
        <v>47010</v>
      </c>
      <c r="B515" t="s">
        <v>613</v>
      </c>
    </row>
    <row r="516" spans="1:2" x14ac:dyDescent="0.15">
      <c r="A516" s="31">
        <v>47020</v>
      </c>
      <c r="B516" t="s">
        <v>614</v>
      </c>
    </row>
    <row r="517" spans="1:2" x14ac:dyDescent="0.15">
      <c r="A517" s="31">
        <v>47030</v>
      </c>
      <c r="B517" t="s">
        <v>615</v>
      </c>
    </row>
    <row r="518" spans="1:2" x14ac:dyDescent="0.15">
      <c r="A518" s="31">
        <v>47040</v>
      </c>
      <c r="B518" t="s">
        <v>616</v>
      </c>
    </row>
    <row r="519" spans="1:2" x14ac:dyDescent="0.15">
      <c r="A519" s="31">
        <v>47050</v>
      </c>
      <c r="B519" t="s">
        <v>617</v>
      </c>
    </row>
    <row r="520" spans="1:2" x14ac:dyDescent="0.15">
      <c r="A520" s="31">
        <v>47060</v>
      </c>
      <c r="B520" t="s">
        <v>618</v>
      </c>
    </row>
    <row r="521" spans="1:2" x14ac:dyDescent="0.15">
      <c r="A521" s="31">
        <v>47070</v>
      </c>
      <c r="B521" t="s">
        <v>619</v>
      </c>
    </row>
    <row r="522" spans="1:2" x14ac:dyDescent="0.15">
      <c r="A522" s="31">
        <v>47080</v>
      </c>
      <c r="B522" t="s">
        <v>620</v>
      </c>
    </row>
    <row r="523" spans="1:2" x14ac:dyDescent="0.15">
      <c r="A523" s="31">
        <v>47090</v>
      </c>
      <c r="B523" t="s">
        <v>621</v>
      </c>
    </row>
    <row r="524" spans="1:2" x14ac:dyDescent="0.15">
      <c r="A524" s="31">
        <v>47100</v>
      </c>
      <c r="B524" t="s">
        <v>622</v>
      </c>
    </row>
    <row r="525" spans="1:2" x14ac:dyDescent="0.15">
      <c r="A525" s="31">
        <v>47110</v>
      </c>
      <c r="B525" t="s">
        <v>623</v>
      </c>
    </row>
    <row r="526" spans="1:2" x14ac:dyDescent="0.15">
      <c r="A526" s="31">
        <v>47120</v>
      </c>
      <c r="B526" t="s">
        <v>624</v>
      </c>
    </row>
    <row r="527" spans="1:2" x14ac:dyDescent="0.15">
      <c r="A527" s="31">
        <v>47130</v>
      </c>
      <c r="B527" t="s">
        <v>625</v>
      </c>
    </row>
    <row r="528" spans="1:2" x14ac:dyDescent="0.15">
      <c r="A528" s="31">
        <v>47140</v>
      </c>
      <c r="B528" t="s">
        <v>626</v>
      </c>
    </row>
    <row r="529" spans="1:2" x14ac:dyDescent="0.15">
      <c r="A529" s="31">
        <v>47150</v>
      </c>
      <c r="B529" t="s">
        <v>627</v>
      </c>
    </row>
    <row r="530" spans="1:2" x14ac:dyDescent="0.15">
      <c r="A530" s="31">
        <v>47160</v>
      </c>
      <c r="B530" t="s">
        <v>628</v>
      </c>
    </row>
    <row r="531" spans="1:2" x14ac:dyDescent="0.15">
      <c r="A531" s="31">
        <v>47170</v>
      </c>
      <c r="B531" t="s">
        <v>629</v>
      </c>
    </row>
    <row r="532" spans="1:2" x14ac:dyDescent="0.15">
      <c r="A532" s="31">
        <v>47180</v>
      </c>
      <c r="B532" t="s">
        <v>630</v>
      </c>
    </row>
    <row r="533" spans="1:2" x14ac:dyDescent="0.15">
      <c r="A533" s="31">
        <v>47190</v>
      </c>
      <c r="B533" t="s">
        <v>631</v>
      </c>
    </row>
    <row r="534" spans="1:2" x14ac:dyDescent="0.15">
      <c r="A534" s="31">
        <v>47210</v>
      </c>
      <c r="B534" t="s">
        <v>632</v>
      </c>
    </row>
    <row r="535" spans="1:2" x14ac:dyDescent="0.15">
      <c r="A535" s="31">
        <v>47220</v>
      </c>
      <c r="B535" t="s">
        <v>633</v>
      </c>
    </row>
    <row r="536" spans="1:2" x14ac:dyDescent="0.15">
      <c r="A536" s="31">
        <v>47230</v>
      </c>
      <c r="B536" t="s">
        <v>634</v>
      </c>
    </row>
    <row r="537" spans="1:2" x14ac:dyDescent="0.15">
      <c r="A537" s="31">
        <v>47240</v>
      </c>
      <c r="B537" t="s">
        <v>635</v>
      </c>
    </row>
    <row r="538" spans="1:2" x14ac:dyDescent="0.15">
      <c r="A538" s="31">
        <v>47250</v>
      </c>
      <c r="B538" t="s">
        <v>636</v>
      </c>
    </row>
    <row r="539" spans="1:2" x14ac:dyDescent="0.15">
      <c r="A539" s="31">
        <v>47260</v>
      </c>
      <c r="B539" t="s">
        <v>637</v>
      </c>
    </row>
    <row r="540" spans="1:2" x14ac:dyDescent="0.15">
      <c r="A540" s="31">
        <v>47270</v>
      </c>
      <c r="B540" t="s">
        <v>638</v>
      </c>
    </row>
    <row r="541" spans="1:2" x14ac:dyDescent="0.15">
      <c r="A541" s="31">
        <v>47280</v>
      </c>
      <c r="B541" t="s">
        <v>639</v>
      </c>
    </row>
    <row r="542" spans="1:2" x14ac:dyDescent="0.15">
      <c r="A542" s="31">
        <v>47290</v>
      </c>
      <c r="B542" t="s">
        <v>640</v>
      </c>
    </row>
    <row r="543" spans="1:2" x14ac:dyDescent="0.15">
      <c r="A543" s="31">
        <v>47300</v>
      </c>
      <c r="B543" t="s">
        <v>641</v>
      </c>
    </row>
    <row r="544" spans="1:2" x14ac:dyDescent="0.15">
      <c r="A544" s="31">
        <v>47310</v>
      </c>
      <c r="B544" t="s">
        <v>642</v>
      </c>
    </row>
    <row r="545" spans="1:2" x14ac:dyDescent="0.15">
      <c r="A545" s="31">
        <v>47320</v>
      </c>
      <c r="B545" t="s">
        <v>643</v>
      </c>
    </row>
    <row r="546" spans="1:2" x14ac:dyDescent="0.15">
      <c r="A546" s="31">
        <v>47330</v>
      </c>
      <c r="B546" t="s">
        <v>644</v>
      </c>
    </row>
    <row r="547" spans="1:2" x14ac:dyDescent="0.15">
      <c r="A547" s="31">
        <v>47340</v>
      </c>
      <c r="B547" t="s">
        <v>645</v>
      </c>
    </row>
    <row r="548" spans="1:2" x14ac:dyDescent="0.15">
      <c r="A548" s="31">
        <v>47350</v>
      </c>
      <c r="B548" t="s">
        <v>646</v>
      </c>
    </row>
    <row r="549" spans="1:2" x14ac:dyDescent="0.15">
      <c r="A549" s="31">
        <v>47360</v>
      </c>
      <c r="B549" t="s">
        <v>647</v>
      </c>
    </row>
    <row r="550" spans="1:2" x14ac:dyDescent="0.15">
      <c r="A550" s="31">
        <v>47370</v>
      </c>
      <c r="B550" t="s">
        <v>648</v>
      </c>
    </row>
    <row r="551" spans="1:2" x14ac:dyDescent="0.15">
      <c r="A551" s="31">
        <v>47380</v>
      </c>
      <c r="B551" t="s">
        <v>649</v>
      </c>
    </row>
    <row r="552" spans="1:2" x14ac:dyDescent="0.15">
      <c r="A552" s="31">
        <v>47390</v>
      </c>
      <c r="B552" t="s">
        <v>650</v>
      </c>
    </row>
    <row r="553" spans="1:2" x14ac:dyDescent="0.15">
      <c r="A553" s="31">
        <v>47400</v>
      </c>
      <c r="B553" t="s">
        <v>651</v>
      </c>
    </row>
    <row r="554" spans="1:2" x14ac:dyDescent="0.15">
      <c r="A554" s="31">
        <v>47410</v>
      </c>
      <c r="B554" t="s">
        <v>652</v>
      </c>
    </row>
    <row r="555" spans="1:2" x14ac:dyDescent="0.15">
      <c r="A555" s="31">
        <v>47420</v>
      </c>
      <c r="B555" t="s">
        <v>653</v>
      </c>
    </row>
    <row r="556" spans="1:2" x14ac:dyDescent="0.15">
      <c r="A556" s="31">
        <v>47430</v>
      </c>
      <c r="B556" t="s">
        <v>654</v>
      </c>
    </row>
    <row r="557" spans="1:2" x14ac:dyDescent="0.15">
      <c r="A557" s="31">
        <v>47440</v>
      </c>
      <c r="B557" t="s">
        <v>655</v>
      </c>
    </row>
    <row r="558" spans="1:2" x14ac:dyDescent="0.15">
      <c r="A558" s="31">
        <v>47450</v>
      </c>
      <c r="B558" t="s">
        <v>656</v>
      </c>
    </row>
    <row r="559" spans="1:2" x14ac:dyDescent="0.15">
      <c r="A559" s="31">
        <v>47460</v>
      </c>
      <c r="B559" t="s">
        <v>657</v>
      </c>
    </row>
    <row r="560" spans="1:2" x14ac:dyDescent="0.15">
      <c r="A560" s="31">
        <v>47470</v>
      </c>
      <c r="B560" t="s">
        <v>658</v>
      </c>
    </row>
    <row r="561" spans="1:2" x14ac:dyDescent="0.15">
      <c r="A561" s="31">
        <v>47480</v>
      </c>
      <c r="B561" t="s">
        <v>659</v>
      </c>
    </row>
    <row r="562" spans="1:2" x14ac:dyDescent="0.15">
      <c r="A562" s="31">
        <v>47490</v>
      </c>
      <c r="B562" t="s">
        <v>660</v>
      </c>
    </row>
    <row r="563" spans="1:2" x14ac:dyDescent="0.15">
      <c r="A563" s="31">
        <v>47500</v>
      </c>
      <c r="B563" t="s">
        <v>661</v>
      </c>
    </row>
    <row r="564" spans="1:2" x14ac:dyDescent="0.15">
      <c r="A564" s="31">
        <v>47510</v>
      </c>
      <c r="B564" t="s">
        <v>662</v>
      </c>
    </row>
    <row r="565" spans="1:2" x14ac:dyDescent="0.15">
      <c r="A565" s="31">
        <v>47520</v>
      </c>
      <c r="B565" t="s">
        <v>663</v>
      </c>
    </row>
    <row r="566" spans="1:2" x14ac:dyDescent="0.15">
      <c r="A566" s="31">
        <v>47530</v>
      </c>
      <c r="B566" t="s">
        <v>664</v>
      </c>
    </row>
    <row r="567" spans="1:2" x14ac:dyDescent="0.15">
      <c r="A567" s="31">
        <v>47540</v>
      </c>
      <c r="B567" t="s">
        <v>665</v>
      </c>
    </row>
    <row r="568" spans="1:2" x14ac:dyDescent="0.15">
      <c r="A568" s="31">
        <v>47550</v>
      </c>
      <c r="B568" t="s">
        <v>666</v>
      </c>
    </row>
    <row r="569" spans="1:2" x14ac:dyDescent="0.15">
      <c r="A569" s="31">
        <v>47560</v>
      </c>
      <c r="B569" t="s">
        <v>667</v>
      </c>
    </row>
    <row r="570" spans="1:2" x14ac:dyDescent="0.15">
      <c r="A570" s="31">
        <v>47570</v>
      </c>
      <c r="B570" t="s">
        <v>668</v>
      </c>
    </row>
    <row r="571" spans="1:2" x14ac:dyDescent="0.15">
      <c r="A571" s="31">
        <v>47580</v>
      </c>
      <c r="B571" t="s">
        <v>669</v>
      </c>
    </row>
    <row r="572" spans="1:2" x14ac:dyDescent="0.15">
      <c r="A572" s="31">
        <v>47590</v>
      </c>
      <c r="B572" t="s">
        <v>670</v>
      </c>
    </row>
    <row r="573" spans="1:2" x14ac:dyDescent="0.15">
      <c r="A573" s="31">
        <v>47600</v>
      </c>
      <c r="B573" t="s">
        <v>671</v>
      </c>
    </row>
    <row r="574" spans="1:2" x14ac:dyDescent="0.15">
      <c r="A574" s="31">
        <v>47610</v>
      </c>
      <c r="B574" t="s">
        <v>672</v>
      </c>
    </row>
    <row r="575" spans="1:2" x14ac:dyDescent="0.15">
      <c r="A575" s="31">
        <v>47620</v>
      </c>
      <c r="B575" t="s">
        <v>673</v>
      </c>
    </row>
    <row r="576" spans="1:2" x14ac:dyDescent="0.15">
      <c r="A576" s="31">
        <v>47630</v>
      </c>
      <c r="B576" t="s">
        <v>674</v>
      </c>
    </row>
    <row r="577" spans="1:2" x14ac:dyDescent="0.15">
      <c r="A577" s="31">
        <v>47640</v>
      </c>
      <c r="B577" t="s">
        <v>675</v>
      </c>
    </row>
    <row r="578" spans="1:2" x14ac:dyDescent="0.15">
      <c r="A578" s="31">
        <v>47650</v>
      </c>
      <c r="B578" t="s">
        <v>676</v>
      </c>
    </row>
    <row r="579" spans="1:2" x14ac:dyDescent="0.15">
      <c r="A579" s="31">
        <v>47660</v>
      </c>
      <c r="B579" t="s">
        <v>677</v>
      </c>
    </row>
    <row r="580" spans="1:2" x14ac:dyDescent="0.15">
      <c r="A580" s="31">
        <v>47670</v>
      </c>
      <c r="B580" t="s">
        <v>678</v>
      </c>
    </row>
    <row r="581" spans="1:2" x14ac:dyDescent="0.15">
      <c r="A581" s="31">
        <v>47680</v>
      </c>
      <c r="B581" t="s">
        <v>679</v>
      </c>
    </row>
    <row r="582" spans="1:2" x14ac:dyDescent="0.15">
      <c r="A582" s="31">
        <v>47690</v>
      </c>
      <c r="B582" t="s">
        <v>680</v>
      </c>
    </row>
    <row r="583" spans="1:2" x14ac:dyDescent="0.15">
      <c r="A583" s="31">
        <v>47700</v>
      </c>
      <c r="B583" t="s">
        <v>681</v>
      </c>
    </row>
    <row r="584" spans="1:2" x14ac:dyDescent="0.15">
      <c r="A584" s="31">
        <v>47710</v>
      </c>
      <c r="B584" t="s">
        <v>682</v>
      </c>
    </row>
    <row r="585" spans="1:2" x14ac:dyDescent="0.15">
      <c r="A585" s="31">
        <v>47720</v>
      </c>
      <c r="B585" t="s">
        <v>683</v>
      </c>
    </row>
    <row r="586" spans="1:2" x14ac:dyDescent="0.15">
      <c r="A586" s="31">
        <v>47730</v>
      </c>
      <c r="B586" t="s">
        <v>684</v>
      </c>
    </row>
    <row r="587" spans="1:2" x14ac:dyDescent="0.15">
      <c r="A587" s="31">
        <v>47740</v>
      </c>
      <c r="B587" t="s">
        <v>685</v>
      </c>
    </row>
    <row r="588" spans="1:2" x14ac:dyDescent="0.15">
      <c r="A588" s="31">
        <v>47750</v>
      </c>
      <c r="B588" t="s">
        <v>686</v>
      </c>
    </row>
    <row r="589" spans="1:2" x14ac:dyDescent="0.15">
      <c r="A589" s="31">
        <v>47760</v>
      </c>
      <c r="B589" t="s">
        <v>687</v>
      </c>
    </row>
    <row r="590" spans="1:2" x14ac:dyDescent="0.15">
      <c r="A590" s="31">
        <v>47770</v>
      </c>
      <c r="B590" t="s">
        <v>688</v>
      </c>
    </row>
    <row r="591" spans="1:2" x14ac:dyDescent="0.15">
      <c r="A591" s="31">
        <v>47780</v>
      </c>
      <c r="B591" t="s">
        <v>689</v>
      </c>
    </row>
    <row r="592" spans="1:2" x14ac:dyDescent="0.15">
      <c r="A592" s="31">
        <v>47790</v>
      </c>
      <c r="B592" t="s">
        <v>690</v>
      </c>
    </row>
    <row r="593" spans="1:2" x14ac:dyDescent="0.15">
      <c r="A593" s="31">
        <v>47800</v>
      </c>
      <c r="B593" t="s">
        <v>691</v>
      </c>
    </row>
    <row r="594" spans="1:2" x14ac:dyDescent="0.15">
      <c r="A594" s="31">
        <v>47810</v>
      </c>
      <c r="B594" t="s">
        <v>692</v>
      </c>
    </row>
    <row r="595" spans="1:2" x14ac:dyDescent="0.15">
      <c r="A595" s="31">
        <v>47820</v>
      </c>
      <c r="B595" t="s">
        <v>693</v>
      </c>
    </row>
    <row r="596" spans="1:2" x14ac:dyDescent="0.15">
      <c r="A596" s="31">
        <v>47830</v>
      </c>
      <c r="B596" t="s">
        <v>694</v>
      </c>
    </row>
    <row r="597" spans="1:2" x14ac:dyDescent="0.15">
      <c r="A597" s="31">
        <v>47840</v>
      </c>
      <c r="B597" t="s">
        <v>695</v>
      </c>
    </row>
    <row r="598" spans="1:2" x14ac:dyDescent="0.15">
      <c r="A598" s="31">
        <v>47850</v>
      </c>
      <c r="B598" t="s">
        <v>696</v>
      </c>
    </row>
    <row r="599" spans="1:2" x14ac:dyDescent="0.15">
      <c r="A599" s="31">
        <v>47860</v>
      </c>
      <c r="B599" t="s">
        <v>697</v>
      </c>
    </row>
    <row r="600" spans="1:2" x14ac:dyDescent="0.15">
      <c r="A600" s="31">
        <v>47880</v>
      </c>
      <c r="B600" t="s">
        <v>698</v>
      </c>
    </row>
    <row r="601" spans="1:2" x14ac:dyDescent="0.15">
      <c r="A601" s="31">
        <v>47890</v>
      </c>
      <c r="B601" t="s">
        <v>699</v>
      </c>
    </row>
    <row r="602" spans="1:2" x14ac:dyDescent="0.15">
      <c r="A602" s="31">
        <v>47900</v>
      </c>
      <c r="B602" t="s">
        <v>700</v>
      </c>
    </row>
    <row r="603" spans="1:2" x14ac:dyDescent="0.15">
      <c r="A603" s="31">
        <v>47910</v>
      </c>
      <c r="B603" t="s">
        <v>701</v>
      </c>
    </row>
    <row r="604" spans="1:2" x14ac:dyDescent="0.15">
      <c r="A604" s="31">
        <v>47920</v>
      </c>
      <c r="B604" t="s">
        <v>702</v>
      </c>
    </row>
    <row r="605" spans="1:2" x14ac:dyDescent="0.15">
      <c r="A605" s="31">
        <v>47930</v>
      </c>
      <c r="B605" t="s">
        <v>703</v>
      </c>
    </row>
    <row r="606" spans="1:2" x14ac:dyDescent="0.15">
      <c r="A606" s="31">
        <v>47960</v>
      </c>
      <c r="B606" t="s">
        <v>704</v>
      </c>
    </row>
    <row r="607" spans="1:2" x14ac:dyDescent="0.15">
      <c r="A607" s="31">
        <v>47970</v>
      </c>
      <c r="B607" t="s">
        <v>705</v>
      </c>
    </row>
    <row r="608" spans="1:2" x14ac:dyDescent="0.15">
      <c r="A608" s="31">
        <v>47980</v>
      </c>
      <c r="B608" t="s">
        <v>706</v>
      </c>
    </row>
    <row r="609" spans="1:2" x14ac:dyDescent="0.15">
      <c r="A609" s="31">
        <v>47990</v>
      </c>
      <c r="B609" t="s">
        <v>707</v>
      </c>
    </row>
    <row r="610" spans="1:2" x14ac:dyDescent="0.15">
      <c r="A610" s="31">
        <v>48000</v>
      </c>
      <c r="B610" t="s">
        <v>708</v>
      </c>
    </row>
    <row r="611" spans="1:2" x14ac:dyDescent="0.15">
      <c r="A611" s="31">
        <v>48020</v>
      </c>
      <c r="B611" t="s">
        <v>709</v>
      </c>
    </row>
    <row r="612" spans="1:2" x14ac:dyDescent="0.15">
      <c r="A612" s="31">
        <v>48030</v>
      </c>
      <c r="B612" t="s">
        <v>710</v>
      </c>
    </row>
    <row r="613" spans="1:2" x14ac:dyDescent="0.15">
      <c r="A613" s="31">
        <v>48040</v>
      </c>
      <c r="B613" t="s">
        <v>711</v>
      </c>
    </row>
    <row r="614" spans="1:2" x14ac:dyDescent="0.15">
      <c r="A614" s="31">
        <v>48050</v>
      </c>
      <c r="B614" t="s">
        <v>712</v>
      </c>
    </row>
    <row r="615" spans="1:2" x14ac:dyDescent="0.15">
      <c r="A615" s="31">
        <v>48060</v>
      </c>
      <c r="B615" t="s">
        <v>713</v>
      </c>
    </row>
    <row r="616" spans="1:2" x14ac:dyDescent="0.15">
      <c r="A616" s="31">
        <v>48070</v>
      </c>
      <c r="B616" t="s">
        <v>714</v>
      </c>
    </row>
    <row r="617" spans="1:2" x14ac:dyDescent="0.15">
      <c r="A617" s="31">
        <v>48080</v>
      </c>
      <c r="B617" t="s">
        <v>715</v>
      </c>
    </row>
    <row r="618" spans="1:2" x14ac:dyDescent="0.15">
      <c r="A618" s="31">
        <v>48090</v>
      </c>
      <c r="B618" t="s">
        <v>716</v>
      </c>
    </row>
    <row r="619" spans="1:2" x14ac:dyDescent="0.15">
      <c r="A619" s="31">
        <v>48100</v>
      </c>
      <c r="B619" t="s">
        <v>717</v>
      </c>
    </row>
    <row r="620" spans="1:2" x14ac:dyDescent="0.15">
      <c r="A620" s="31">
        <v>48110</v>
      </c>
      <c r="B620" t="s">
        <v>718</v>
      </c>
    </row>
    <row r="621" spans="1:2" x14ac:dyDescent="0.15">
      <c r="A621" s="31">
        <v>48120</v>
      </c>
      <c r="B621" t="s">
        <v>719</v>
      </c>
    </row>
    <row r="622" spans="1:2" x14ac:dyDescent="0.15">
      <c r="A622" s="31">
        <v>48130</v>
      </c>
      <c r="B622" t="s">
        <v>720</v>
      </c>
    </row>
    <row r="623" spans="1:2" x14ac:dyDescent="0.15">
      <c r="A623" s="31">
        <v>48140</v>
      </c>
      <c r="B623" t="s">
        <v>721</v>
      </c>
    </row>
    <row r="624" spans="1:2" x14ac:dyDescent="0.15">
      <c r="A624" s="31">
        <v>48150</v>
      </c>
      <c r="B624" t="s">
        <v>722</v>
      </c>
    </row>
    <row r="625" spans="1:2" x14ac:dyDescent="0.15">
      <c r="A625" s="31">
        <v>48160</v>
      </c>
      <c r="B625" t="s">
        <v>723</v>
      </c>
    </row>
    <row r="626" spans="1:2" x14ac:dyDescent="0.15">
      <c r="A626" s="31">
        <v>48170</v>
      </c>
      <c r="B626" t="s">
        <v>724</v>
      </c>
    </row>
    <row r="627" spans="1:2" x14ac:dyDescent="0.15">
      <c r="A627" s="31">
        <v>48180</v>
      </c>
      <c r="B627" t="s">
        <v>725</v>
      </c>
    </row>
    <row r="628" spans="1:2" x14ac:dyDescent="0.15">
      <c r="A628" s="31">
        <v>48190</v>
      </c>
      <c r="B628" t="s">
        <v>726</v>
      </c>
    </row>
    <row r="629" spans="1:2" x14ac:dyDescent="0.15">
      <c r="A629" s="31">
        <v>48200</v>
      </c>
      <c r="B629" t="s">
        <v>727</v>
      </c>
    </row>
    <row r="630" spans="1:2" x14ac:dyDescent="0.15">
      <c r="A630" s="31">
        <v>48210</v>
      </c>
      <c r="B630" t="s">
        <v>728</v>
      </c>
    </row>
    <row r="631" spans="1:2" x14ac:dyDescent="0.15">
      <c r="A631" s="31">
        <v>48220</v>
      </c>
      <c r="B631" t="s">
        <v>729</v>
      </c>
    </row>
    <row r="632" spans="1:2" x14ac:dyDescent="0.15">
      <c r="A632" s="31">
        <v>48240</v>
      </c>
      <c r="B632" t="s">
        <v>730</v>
      </c>
    </row>
    <row r="633" spans="1:2" x14ac:dyDescent="0.15">
      <c r="A633" s="31">
        <v>48250</v>
      </c>
      <c r="B633" t="s">
        <v>731</v>
      </c>
    </row>
    <row r="634" spans="1:2" x14ac:dyDescent="0.15">
      <c r="A634" s="31">
        <v>48260</v>
      </c>
      <c r="B634" t="s">
        <v>732</v>
      </c>
    </row>
    <row r="635" spans="1:2" x14ac:dyDescent="0.15">
      <c r="A635" s="31">
        <v>48280</v>
      </c>
      <c r="B635" t="s">
        <v>733</v>
      </c>
    </row>
    <row r="636" spans="1:2" x14ac:dyDescent="0.15">
      <c r="A636" s="31">
        <v>48290</v>
      </c>
      <c r="B636" t="s">
        <v>734</v>
      </c>
    </row>
    <row r="637" spans="1:2" x14ac:dyDescent="0.15">
      <c r="A637" s="31">
        <v>48310</v>
      </c>
      <c r="B637" t="s">
        <v>735</v>
      </c>
    </row>
    <row r="638" spans="1:2" x14ac:dyDescent="0.15">
      <c r="A638" s="31">
        <v>48320</v>
      </c>
      <c r="B638" t="s">
        <v>736</v>
      </c>
    </row>
    <row r="639" spans="1:2" x14ac:dyDescent="0.15">
      <c r="A639" s="31">
        <v>48330</v>
      </c>
      <c r="B639" t="s">
        <v>737</v>
      </c>
    </row>
    <row r="640" spans="1:2" x14ac:dyDescent="0.15">
      <c r="A640" s="31">
        <v>48340</v>
      </c>
      <c r="B640" t="s">
        <v>738</v>
      </c>
    </row>
    <row r="641" spans="1:2" x14ac:dyDescent="0.15">
      <c r="A641" s="31">
        <v>48350</v>
      </c>
      <c r="B641" t="s">
        <v>739</v>
      </c>
    </row>
    <row r="642" spans="1:2" x14ac:dyDescent="0.15">
      <c r="A642" s="31">
        <v>48360</v>
      </c>
      <c r="B642" t="s">
        <v>740</v>
      </c>
    </row>
    <row r="643" spans="1:2" x14ac:dyDescent="0.15">
      <c r="A643" s="31">
        <v>48370</v>
      </c>
      <c r="B643" t="s">
        <v>741</v>
      </c>
    </row>
    <row r="644" spans="1:2" x14ac:dyDescent="0.15">
      <c r="A644" s="31">
        <v>48380</v>
      </c>
      <c r="B644" t="s">
        <v>742</v>
      </c>
    </row>
    <row r="645" spans="1:2" x14ac:dyDescent="0.15">
      <c r="A645" s="31">
        <v>48390</v>
      </c>
      <c r="B645" t="s">
        <v>743</v>
      </c>
    </row>
    <row r="646" spans="1:2" x14ac:dyDescent="0.15">
      <c r="A646" s="31">
        <v>48400</v>
      </c>
      <c r="B646" t="s">
        <v>744</v>
      </c>
    </row>
    <row r="647" spans="1:2" x14ac:dyDescent="0.15">
      <c r="A647" s="31">
        <v>48410</v>
      </c>
      <c r="B647" t="s">
        <v>745</v>
      </c>
    </row>
    <row r="648" spans="1:2" x14ac:dyDescent="0.15">
      <c r="A648" s="31">
        <v>48420</v>
      </c>
      <c r="B648" t="s">
        <v>746</v>
      </c>
    </row>
    <row r="649" spans="1:2" x14ac:dyDescent="0.15">
      <c r="A649" s="31">
        <v>48430</v>
      </c>
      <c r="B649" t="s">
        <v>747</v>
      </c>
    </row>
    <row r="650" spans="1:2" x14ac:dyDescent="0.15">
      <c r="A650" s="31">
        <v>48440</v>
      </c>
      <c r="B650" t="s">
        <v>748</v>
      </c>
    </row>
    <row r="651" spans="1:2" x14ac:dyDescent="0.15">
      <c r="A651" s="31">
        <v>48450</v>
      </c>
      <c r="B651" t="s">
        <v>749</v>
      </c>
    </row>
    <row r="652" spans="1:2" x14ac:dyDescent="0.15">
      <c r="A652" s="31">
        <v>48460</v>
      </c>
      <c r="B652" t="s">
        <v>750</v>
      </c>
    </row>
    <row r="653" spans="1:2" x14ac:dyDescent="0.15">
      <c r="A653" s="31">
        <v>48470</v>
      </c>
      <c r="B653" t="s">
        <v>751</v>
      </c>
    </row>
    <row r="654" spans="1:2" x14ac:dyDescent="0.15">
      <c r="A654" s="31">
        <v>48480</v>
      </c>
      <c r="B654" t="s">
        <v>752</v>
      </c>
    </row>
    <row r="655" spans="1:2" x14ac:dyDescent="0.15">
      <c r="A655" s="31">
        <v>48490</v>
      </c>
      <c r="B655" t="s">
        <v>753</v>
      </c>
    </row>
    <row r="656" spans="1:2" x14ac:dyDescent="0.15">
      <c r="A656" s="31">
        <v>48500</v>
      </c>
      <c r="B656" t="s">
        <v>754</v>
      </c>
    </row>
    <row r="657" spans="1:2" x14ac:dyDescent="0.15">
      <c r="A657" s="31">
        <v>48510</v>
      </c>
      <c r="B657" t="s">
        <v>755</v>
      </c>
    </row>
    <row r="658" spans="1:2" x14ac:dyDescent="0.15">
      <c r="A658" s="31">
        <v>48520</v>
      </c>
      <c r="B658" t="s">
        <v>756</v>
      </c>
    </row>
    <row r="659" spans="1:2" x14ac:dyDescent="0.15">
      <c r="A659" s="31">
        <v>48530</v>
      </c>
      <c r="B659" t="s">
        <v>757</v>
      </c>
    </row>
    <row r="660" spans="1:2" x14ac:dyDescent="0.15">
      <c r="A660" s="31">
        <v>49010</v>
      </c>
      <c r="B660" t="s">
        <v>758</v>
      </c>
    </row>
    <row r="661" spans="1:2" x14ac:dyDescent="0.15">
      <c r="A661" s="31">
        <v>49020</v>
      </c>
      <c r="B661" t="s">
        <v>759</v>
      </c>
    </row>
    <row r="662" spans="1:2" x14ac:dyDescent="0.15">
      <c r="A662" s="31">
        <v>49030</v>
      </c>
      <c r="B662" t="s">
        <v>760</v>
      </c>
    </row>
    <row r="663" spans="1:2" x14ac:dyDescent="0.15">
      <c r="A663" s="31">
        <v>49040</v>
      </c>
      <c r="B663" t="s">
        <v>761</v>
      </c>
    </row>
    <row r="664" spans="1:2" x14ac:dyDescent="0.15">
      <c r="A664" s="31">
        <v>49050</v>
      </c>
      <c r="B664" t="s">
        <v>762</v>
      </c>
    </row>
    <row r="665" spans="1:2" x14ac:dyDescent="0.15">
      <c r="A665" s="31">
        <v>49060</v>
      </c>
      <c r="B665" t="s">
        <v>763</v>
      </c>
    </row>
    <row r="666" spans="1:2" x14ac:dyDescent="0.15">
      <c r="A666" s="31">
        <v>49070</v>
      </c>
      <c r="B666" t="s">
        <v>764</v>
      </c>
    </row>
    <row r="667" spans="1:2" x14ac:dyDescent="0.15">
      <c r="A667" s="31">
        <v>49080</v>
      </c>
      <c r="B667" t="s">
        <v>765</v>
      </c>
    </row>
    <row r="668" spans="1:2" x14ac:dyDescent="0.15">
      <c r="A668" s="31">
        <v>49090</v>
      </c>
      <c r="B668" t="s">
        <v>766</v>
      </c>
    </row>
    <row r="669" spans="1:2" x14ac:dyDescent="0.15">
      <c r="A669" s="31">
        <v>49100</v>
      </c>
      <c r="B669" t="s">
        <v>767</v>
      </c>
    </row>
    <row r="670" spans="1:2" x14ac:dyDescent="0.15">
      <c r="A670" s="31">
        <v>49110</v>
      </c>
      <c r="B670" t="s">
        <v>768</v>
      </c>
    </row>
    <row r="671" spans="1:2" x14ac:dyDescent="0.15">
      <c r="A671" s="31">
        <v>49120</v>
      </c>
      <c r="B671" t="s">
        <v>769</v>
      </c>
    </row>
    <row r="672" spans="1:2" x14ac:dyDescent="0.15">
      <c r="A672" s="31">
        <v>49130</v>
      </c>
      <c r="B672" t="s">
        <v>770</v>
      </c>
    </row>
    <row r="673" spans="1:2" x14ac:dyDescent="0.15">
      <c r="A673" s="31">
        <v>49140</v>
      </c>
      <c r="B673" t="s">
        <v>771</v>
      </c>
    </row>
    <row r="674" spans="1:2" x14ac:dyDescent="0.15">
      <c r="A674" s="31">
        <v>49150</v>
      </c>
      <c r="B674" t="s">
        <v>772</v>
      </c>
    </row>
    <row r="675" spans="1:2" x14ac:dyDescent="0.15">
      <c r="A675" s="31">
        <v>49160</v>
      </c>
      <c r="B675" t="s">
        <v>773</v>
      </c>
    </row>
    <row r="676" spans="1:2" x14ac:dyDescent="0.15">
      <c r="A676" s="31">
        <v>49170</v>
      </c>
      <c r="B676" t="s">
        <v>774</v>
      </c>
    </row>
    <row r="677" spans="1:2" x14ac:dyDescent="0.15">
      <c r="A677" s="31">
        <v>49180</v>
      </c>
      <c r="B677" t="s">
        <v>775</v>
      </c>
    </row>
    <row r="678" spans="1:2" x14ac:dyDescent="0.15">
      <c r="A678" s="31">
        <v>49190</v>
      </c>
      <c r="B678" t="s">
        <v>776</v>
      </c>
    </row>
    <row r="679" spans="1:2" x14ac:dyDescent="0.15">
      <c r="A679" s="31">
        <v>49200</v>
      </c>
      <c r="B679" t="s">
        <v>777</v>
      </c>
    </row>
    <row r="680" spans="1:2" x14ac:dyDescent="0.15">
      <c r="A680" s="31">
        <v>49210</v>
      </c>
      <c r="B680" t="s">
        <v>778</v>
      </c>
    </row>
    <row r="681" spans="1:2" x14ac:dyDescent="0.15">
      <c r="A681" s="31">
        <v>49220</v>
      </c>
      <c r="B681" t="s">
        <v>779</v>
      </c>
    </row>
    <row r="682" spans="1:2" x14ac:dyDescent="0.15">
      <c r="A682" s="31">
        <v>49230</v>
      </c>
      <c r="B682" t="s">
        <v>780</v>
      </c>
    </row>
    <row r="683" spans="1:2" x14ac:dyDescent="0.15">
      <c r="A683" s="31">
        <v>49240</v>
      </c>
      <c r="B683" t="s">
        <v>781</v>
      </c>
    </row>
    <row r="684" spans="1:2" x14ac:dyDescent="0.15">
      <c r="A684" s="31">
        <v>49250</v>
      </c>
      <c r="B684" t="s">
        <v>782</v>
      </c>
    </row>
    <row r="685" spans="1:2" x14ac:dyDescent="0.15">
      <c r="A685" s="31">
        <v>49260</v>
      </c>
      <c r="B685" t="s">
        <v>783</v>
      </c>
    </row>
    <row r="686" spans="1:2" x14ac:dyDescent="0.15">
      <c r="A686" s="31">
        <v>49270</v>
      </c>
      <c r="B686" t="s">
        <v>784</v>
      </c>
    </row>
    <row r="687" spans="1:2" x14ac:dyDescent="0.15">
      <c r="A687" s="31">
        <v>49280</v>
      </c>
      <c r="B687" t="s">
        <v>785</v>
      </c>
    </row>
    <row r="688" spans="1:2" x14ac:dyDescent="0.15">
      <c r="A688" s="31">
        <v>49290</v>
      </c>
      <c r="B688" t="s">
        <v>786</v>
      </c>
    </row>
    <row r="689" spans="1:2" x14ac:dyDescent="0.15">
      <c r="A689" s="31">
        <v>49300</v>
      </c>
      <c r="B689" t="s">
        <v>787</v>
      </c>
    </row>
    <row r="690" spans="1:2" x14ac:dyDescent="0.15">
      <c r="A690" s="31">
        <v>49310</v>
      </c>
      <c r="B690" t="s">
        <v>788</v>
      </c>
    </row>
    <row r="691" spans="1:2" x14ac:dyDescent="0.15">
      <c r="A691" s="31">
        <v>49320</v>
      </c>
      <c r="B691" t="s">
        <v>789</v>
      </c>
    </row>
    <row r="692" spans="1:2" x14ac:dyDescent="0.15">
      <c r="A692" s="31">
        <v>49330</v>
      </c>
      <c r="B692" t="s">
        <v>790</v>
      </c>
    </row>
    <row r="693" spans="1:2" x14ac:dyDescent="0.15">
      <c r="A693" s="31">
        <v>49340</v>
      </c>
      <c r="B693" t="s">
        <v>791</v>
      </c>
    </row>
    <row r="694" spans="1:2" x14ac:dyDescent="0.15">
      <c r="A694" s="31">
        <v>49350</v>
      </c>
      <c r="B694" t="s">
        <v>792</v>
      </c>
    </row>
    <row r="695" spans="1:2" x14ac:dyDescent="0.15">
      <c r="A695" s="31">
        <v>49360</v>
      </c>
      <c r="B695" t="s">
        <v>793</v>
      </c>
    </row>
    <row r="696" spans="1:2" x14ac:dyDescent="0.15">
      <c r="A696" s="31">
        <v>49370</v>
      </c>
      <c r="B696" t="s">
        <v>794</v>
      </c>
    </row>
    <row r="697" spans="1:2" x14ac:dyDescent="0.15">
      <c r="A697" s="31">
        <v>49380</v>
      </c>
      <c r="B697" t="s">
        <v>795</v>
      </c>
    </row>
    <row r="698" spans="1:2" x14ac:dyDescent="0.15">
      <c r="A698" s="31">
        <v>49390</v>
      </c>
      <c r="B698" t="s">
        <v>796</v>
      </c>
    </row>
    <row r="699" spans="1:2" x14ac:dyDescent="0.15">
      <c r="A699" s="31">
        <v>49400</v>
      </c>
      <c r="B699" t="s">
        <v>797</v>
      </c>
    </row>
    <row r="700" spans="1:2" x14ac:dyDescent="0.15">
      <c r="A700" s="31">
        <v>49410</v>
      </c>
      <c r="B700" t="s">
        <v>798</v>
      </c>
    </row>
    <row r="701" spans="1:2" x14ac:dyDescent="0.15">
      <c r="A701" s="31">
        <v>49420</v>
      </c>
      <c r="B701" t="s">
        <v>799</v>
      </c>
    </row>
    <row r="702" spans="1:2" x14ac:dyDescent="0.15">
      <c r="A702" s="31">
        <v>49430</v>
      </c>
      <c r="B702" t="s">
        <v>800</v>
      </c>
    </row>
    <row r="703" spans="1:2" x14ac:dyDescent="0.15">
      <c r="A703" s="31">
        <v>49440</v>
      </c>
      <c r="B703" t="s">
        <v>801</v>
      </c>
    </row>
    <row r="704" spans="1:2" x14ac:dyDescent="0.15">
      <c r="A704" s="31">
        <v>49450</v>
      </c>
      <c r="B704" t="s">
        <v>802</v>
      </c>
    </row>
    <row r="705" spans="1:2" x14ac:dyDescent="0.15">
      <c r="A705" s="31">
        <v>49460</v>
      </c>
      <c r="B705" t="s">
        <v>803</v>
      </c>
    </row>
    <row r="706" spans="1:2" x14ac:dyDescent="0.15">
      <c r="A706" s="31">
        <v>49470</v>
      </c>
      <c r="B706" t="s">
        <v>804</v>
      </c>
    </row>
    <row r="707" spans="1:2" x14ac:dyDescent="0.15">
      <c r="A707" s="31">
        <v>49480</v>
      </c>
      <c r="B707" t="s">
        <v>805</v>
      </c>
    </row>
    <row r="708" spans="1:2" x14ac:dyDescent="0.15">
      <c r="A708" s="31">
        <v>49490</v>
      </c>
      <c r="B708" t="s">
        <v>806</v>
      </c>
    </row>
    <row r="709" spans="1:2" x14ac:dyDescent="0.15">
      <c r="A709" s="31">
        <v>49500</v>
      </c>
      <c r="B709" t="s">
        <v>807</v>
      </c>
    </row>
    <row r="710" spans="1:2" x14ac:dyDescent="0.15">
      <c r="A710" s="31">
        <v>49510</v>
      </c>
      <c r="B710" t="s">
        <v>808</v>
      </c>
    </row>
    <row r="711" spans="1:2" x14ac:dyDescent="0.15">
      <c r="A711" s="31">
        <v>49520</v>
      </c>
      <c r="B711" t="s">
        <v>809</v>
      </c>
    </row>
    <row r="712" spans="1:2" x14ac:dyDescent="0.15">
      <c r="A712" s="31">
        <v>49530</v>
      </c>
      <c r="B712" t="s">
        <v>810</v>
      </c>
    </row>
    <row r="713" spans="1:2" x14ac:dyDescent="0.15">
      <c r="A713" s="31">
        <v>49540</v>
      </c>
      <c r="B713" t="s">
        <v>811</v>
      </c>
    </row>
    <row r="714" spans="1:2" x14ac:dyDescent="0.15">
      <c r="A714" s="31">
        <v>49550</v>
      </c>
      <c r="B714" t="s">
        <v>812</v>
      </c>
    </row>
    <row r="715" spans="1:2" x14ac:dyDescent="0.15">
      <c r="A715" s="31">
        <v>49560</v>
      </c>
      <c r="B715" t="s">
        <v>813</v>
      </c>
    </row>
    <row r="716" spans="1:2" x14ac:dyDescent="0.15">
      <c r="A716" s="31">
        <v>49570</v>
      </c>
      <c r="B716" t="s">
        <v>814</v>
      </c>
    </row>
    <row r="717" spans="1:2" x14ac:dyDescent="0.15">
      <c r="A717" s="31">
        <v>49580</v>
      </c>
      <c r="B717" t="s">
        <v>815</v>
      </c>
    </row>
    <row r="718" spans="1:2" x14ac:dyDescent="0.15">
      <c r="A718" s="31">
        <v>49590</v>
      </c>
      <c r="B718" t="s">
        <v>816</v>
      </c>
    </row>
    <row r="719" spans="1:2" x14ac:dyDescent="0.15">
      <c r="A719" s="31">
        <v>49600</v>
      </c>
      <c r="B719" t="s">
        <v>817</v>
      </c>
    </row>
    <row r="720" spans="1:2" x14ac:dyDescent="0.15">
      <c r="A720" s="31">
        <v>49610</v>
      </c>
      <c r="B720" t="s">
        <v>818</v>
      </c>
    </row>
    <row r="721" spans="1:2" x14ac:dyDescent="0.15">
      <c r="A721" s="31">
        <v>49620</v>
      </c>
      <c r="B721" t="s">
        <v>819</v>
      </c>
    </row>
    <row r="722" spans="1:2" x14ac:dyDescent="0.15">
      <c r="A722" s="31">
        <v>49630</v>
      </c>
      <c r="B722" t="s">
        <v>820</v>
      </c>
    </row>
    <row r="723" spans="1:2" x14ac:dyDescent="0.15">
      <c r="A723" s="31">
        <v>49640</v>
      </c>
      <c r="B723" t="s">
        <v>821</v>
      </c>
    </row>
    <row r="724" spans="1:2" x14ac:dyDescent="0.15">
      <c r="A724" s="31">
        <v>49650</v>
      </c>
      <c r="B724" t="s">
        <v>822</v>
      </c>
    </row>
    <row r="725" spans="1:2" x14ac:dyDescent="0.15">
      <c r="A725" s="31">
        <v>49660</v>
      </c>
      <c r="B725" t="s">
        <v>823</v>
      </c>
    </row>
    <row r="726" spans="1:2" x14ac:dyDescent="0.15">
      <c r="A726" s="31">
        <v>49670</v>
      </c>
      <c r="B726" t="s">
        <v>824</v>
      </c>
    </row>
    <row r="727" spans="1:2" x14ac:dyDescent="0.15">
      <c r="A727" s="31">
        <v>49680</v>
      </c>
      <c r="B727" t="s">
        <v>825</v>
      </c>
    </row>
    <row r="728" spans="1:2" x14ac:dyDescent="0.15">
      <c r="A728" s="31">
        <v>49690</v>
      </c>
      <c r="B728" t="s">
        <v>826</v>
      </c>
    </row>
    <row r="729" spans="1:2" x14ac:dyDescent="0.15">
      <c r="A729" s="31">
        <v>49700</v>
      </c>
      <c r="B729" t="s">
        <v>827</v>
      </c>
    </row>
    <row r="730" spans="1:2" x14ac:dyDescent="0.15">
      <c r="A730" s="31">
        <v>49710</v>
      </c>
      <c r="B730" t="s">
        <v>828</v>
      </c>
    </row>
    <row r="731" spans="1:2" x14ac:dyDescent="0.15">
      <c r="A731" s="31">
        <v>49720</v>
      </c>
      <c r="B731" t="s">
        <v>829</v>
      </c>
    </row>
    <row r="732" spans="1:2" x14ac:dyDescent="0.15">
      <c r="A732" s="31">
        <v>49730</v>
      </c>
      <c r="B732" t="s">
        <v>830</v>
      </c>
    </row>
    <row r="733" spans="1:2" x14ac:dyDescent="0.15">
      <c r="A733" s="31">
        <v>49740</v>
      </c>
      <c r="B733" t="s">
        <v>831</v>
      </c>
    </row>
    <row r="734" spans="1:2" x14ac:dyDescent="0.15">
      <c r="A734" s="31">
        <v>49750</v>
      </c>
      <c r="B734" t="s">
        <v>832</v>
      </c>
    </row>
    <row r="735" spans="1:2" x14ac:dyDescent="0.15">
      <c r="A735" s="31">
        <v>49760</v>
      </c>
      <c r="B735" t="s">
        <v>833</v>
      </c>
    </row>
    <row r="736" spans="1:2" x14ac:dyDescent="0.15">
      <c r="A736" s="31">
        <v>49770</v>
      </c>
      <c r="B736" t="s">
        <v>834</v>
      </c>
    </row>
    <row r="737" spans="1:2" x14ac:dyDescent="0.15">
      <c r="A737" s="31">
        <v>49780</v>
      </c>
      <c r="B737" t="s">
        <v>835</v>
      </c>
    </row>
    <row r="738" spans="1:2" x14ac:dyDescent="0.15">
      <c r="A738" s="31">
        <v>49790</v>
      </c>
      <c r="B738" t="s">
        <v>836</v>
      </c>
    </row>
    <row r="739" spans="1:2" x14ac:dyDescent="0.15">
      <c r="A739" s="31">
        <v>49800</v>
      </c>
      <c r="B739" t="s">
        <v>837</v>
      </c>
    </row>
    <row r="740" spans="1:2" x14ac:dyDescent="0.15">
      <c r="A740" s="31">
        <v>49810</v>
      </c>
      <c r="B740" t="s">
        <v>838</v>
      </c>
    </row>
    <row r="741" spans="1:2" x14ac:dyDescent="0.15">
      <c r="A741" s="31">
        <v>49820</v>
      </c>
      <c r="B741" t="s">
        <v>839</v>
      </c>
    </row>
    <row r="742" spans="1:2" x14ac:dyDescent="0.15">
      <c r="A742" s="31">
        <v>49830</v>
      </c>
      <c r="B742" t="s">
        <v>840</v>
      </c>
    </row>
    <row r="743" spans="1:2" x14ac:dyDescent="0.15">
      <c r="A743" s="31">
        <v>49840</v>
      </c>
      <c r="B743" t="s">
        <v>841</v>
      </c>
    </row>
    <row r="744" spans="1:2" x14ac:dyDescent="0.15">
      <c r="A744" s="31">
        <v>49850</v>
      </c>
      <c r="B744" t="s">
        <v>842</v>
      </c>
    </row>
    <row r="745" spans="1:2" x14ac:dyDescent="0.15">
      <c r="A745" s="31">
        <v>49860</v>
      </c>
      <c r="B745" t="s">
        <v>843</v>
      </c>
    </row>
    <row r="746" spans="1:2" x14ac:dyDescent="0.15">
      <c r="A746" s="31">
        <v>49870</v>
      </c>
      <c r="B746" t="s">
        <v>844</v>
      </c>
    </row>
    <row r="747" spans="1:2" x14ac:dyDescent="0.15">
      <c r="A747" s="31">
        <v>49880</v>
      </c>
      <c r="B747" t="s">
        <v>845</v>
      </c>
    </row>
    <row r="748" spans="1:2" x14ac:dyDescent="0.15">
      <c r="A748" s="31">
        <v>49890</v>
      </c>
      <c r="B748" t="s">
        <v>846</v>
      </c>
    </row>
    <row r="749" spans="1:2" x14ac:dyDescent="0.15">
      <c r="A749" s="31">
        <v>49900</v>
      </c>
      <c r="B749" t="s">
        <v>847</v>
      </c>
    </row>
    <row r="750" spans="1:2" x14ac:dyDescent="0.15">
      <c r="A750" s="31">
        <v>49910</v>
      </c>
      <c r="B750" t="s">
        <v>848</v>
      </c>
    </row>
    <row r="751" spans="1:2" x14ac:dyDescent="0.15">
      <c r="A751" s="31">
        <v>49920</v>
      </c>
      <c r="B751" t="s">
        <v>849</v>
      </c>
    </row>
    <row r="752" spans="1:2" x14ac:dyDescent="0.15">
      <c r="A752" s="31">
        <v>49930</v>
      </c>
      <c r="B752" t="s">
        <v>850</v>
      </c>
    </row>
    <row r="753" spans="1:2" x14ac:dyDescent="0.15">
      <c r="A753" s="31">
        <v>49940</v>
      </c>
      <c r="B753" t="s">
        <v>851</v>
      </c>
    </row>
    <row r="754" spans="1:2" x14ac:dyDescent="0.15">
      <c r="A754" s="31">
        <v>49950</v>
      </c>
      <c r="B754" t="s">
        <v>852</v>
      </c>
    </row>
    <row r="755" spans="1:2" x14ac:dyDescent="0.15">
      <c r="A755" s="31">
        <v>49960</v>
      </c>
      <c r="B755" t="s">
        <v>853</v>
      </c>
    </row>
    <row r="756" spans="1:2" x14ac:dyDescent="0.15">
      <c r="A756" s="31">
        <v>49970</v>
      </c>
      <c r="B756" t="s">
        <v>854</v>
      </c>
    </row>
    <row r="757" spans="1:2" x14ac:dyDescent="0.15">
      <c r="A757" s="31">
        <v>49980</v>
      </c>
      <c r="B757" t="s">
        <v>855</v>
      </c>
    </row>
    <row r="758" spans="1:2" x14ac:dyDescent="0.15">
      <c r="A758" s="31">
        <v>49990</v>
      </c>
      <c r="B758" t="s">
        <v>856</v>
      </c>
    </row>
    <row r="759" spans="1:2" x14ac:dyDescent="0.15">
      <c r="A759" s="31">
        <v>50000</v>
      </c>
      <c r="B759" t="s">
        <v>857</v>
      </c>
    </row>
    <row r="760" spans="1:2" x14ac:dyDescent="0.15">
      <c r="A760" s="31">
        <v>50010</v>
      </c>
      <c r="B760" t="s">
        <v>858</v>
      </c>
    </row>
    <row r="761" spans="1:2" x14ac:dyDescent="0.15">
      <c r="A761" s="31">
        <v>50020</v>
      </c>
      <c r="B761" t="s">
        <v>859</v>
      </c>
    </row>
    <row r="762" spans="1:2" x14ac:dyDescent="0.15">
      <c r="A762" s="31">
        <v>50030</v>
      </c>
      <c r="B762" t="s">
        <v>860</v>
      </c>
    </row>
    <row r="763" spans="1:2" x14ac:dyDescent="0.15">
      <c r="A763" s="31">
        <v>50040</v>
      </c>
      <c r="B763" t="s">
        <v>861</v>
      </c>
    </row>
    <row r="764" spans="1:2" x14ac:dyDescent="0.15">
      <c r="A764" s="31">
        <v>50050</v>
      </c>
      <c r="B764" t="s">
        <v>862</v>
      </c>
    </row>
    <row r="765" spans="1:2" x14ac:dyDescent="0.15">
      <c r="A765" s="31">
        <v>50060</v>
      </c>
      <c r="B765" t="s">
        <v>863</v>
      </c>
    </row>
    <row r="766" spans="1:2" x14ac:dyDescent="0.15">
      <c r="A766" s="31">
        <v>50070</v>
      </c>
      <c r="B766" t="s">
        <v>864</v>
      </c>
    </row>
    <row r="767" spans="1:2" x14ac:dyDescent="0.15">
      <c r="A767" s="31">
        <v>50080</v>
      </c>
      <c r="B767" t="s">
        <v>865</v>
      </c>
    </row>
    <row r="768" spans="1:2" x14ac:dyDescent="0.15">
      <c r="A768" s="31">
        <v>50090</v>
      </c>
      <c r="B768" t="s">
        <v>866</v>
      </c>
    </row>
    <row r="769" spans="1:2" x14ac:dyDescent="0.15">
      <c r="A769" s="31">
        <v>50100</v>
      </c>
      <c r="B769" t="s">
        <v>867</v>
      </c>
    </row>
    <row r="770" spans="1:2" x14ac:dyDescent="0.15">
      <c r="A770" s="31">
        <v>50110</v>
      </c>
      <c r="B770" t="s">
        <v>868</v>
      </c>
    </row>
    <row r="771" spans="1:2" x14ac:dyDescent="0.15">
      <c r="A771" s="31">
        <v>50120</v>
      </c>
      <c r="B771" t="s">
        <v>869</v>
      </c>
    </row>
    <row r="772" spans="1:2" x14ac:dyDescent="0.15">
      <c r="A772" s="31">
        <v>50130</v>
      </c>
      <c r="B772" t="s">
        <v>870</v>
      </c>
    </row>
    <row r="773" spans="1:2" x14ac:dyDescent="0.15">
      <c r="A773" s="31">
        <v>50140</v>
      </c>
      <c r="B773" t="s">
        <v>871</v>
      </c>
    </row>
    <row r="774" spans="1:2" x14ac:dyDescent="0.15">
      <c r="A774" s="31">
        <v>50150</v>
      </c>
      <c r="B774" t="s">
        <v>872</v>
      </c>
    </row>
    <row r="775" spans="1:2" x14ac:dyDescent="0.15">
      <c r="A775" s="31">
        <v>50170</v>
      </c>
      <c r="B775" t="s">
        <v>873</v>
      </c>
    </row>
    <row r="776" spans="1:2" x14ac:dyDescent="0.15">
      <c r="A776" s="31">
        <v>50180</v>
      </c>
      <c r="B776" t="s">
        <v>874</v>
      </c>
    </row>
    <row r="777" spans="1:2" x14ac:dyDescent="0.15">
      <c r="A777" s="31">
        <v>50190</v>
      </c>
      <c r="B777" t="s">
        <v>875</v>
      </c>
    </row>
    <row r="778" spans="1:2" x14ac:dyDescent="0.15">
      <c r="A778" s="31">
        <v>50210</v>
      </c>
      <c r="B778" t="s">
        <v>876</v>
      </c>
    </row>
    <row r="779" spans="1:2" x14ac:dyDescent="0.15">
      <c r="A779" s="31">
        <v>50220</v>
      </c>
      <c r="B779" t="s">
        <v>877</v>
      </c>
    </row>
    <row r="780" spans="1:2" x14ac:dyDescent="0.15">
      <c r="A780" s="31">
        <v>50230</v>
      </c>
      <c r="B780" t="s">
        <v>878</v>
      </c>
    </row>
    <row r="781" spans="1:2" x14ac:dyDescent="0.15">
      <c r="A781" s="31">
        <v>50240</v>
      </c>
      <c r="B781" t="s">
        <v>879</v>
      </c>
    </row>
    <row r="782" spans="1:2" x14ac:dyDescent="0.15">
      <c r="A782" s="31">
        <v>50250</v>
      </c>
      <c r="B782" t="s">
        <v>880</v>
      </c>
    </row>
    <row r="783" spans="1:2" x14ac:dyDescent="0.15">
      <c r="A783" s="31">
        <v>50260</v>
      </c>
      <c r="B783" t="s">
        <v>881</v>
      </c>
    </row>
    <row r="784" spans="1:2" x14ac:dyDescent="0.15">
      <c r="A784" s="31">
        <v>50270</v>
      </c>
      <c r="B784" t="s">
        <v>882</v>
      </c>
    </row>
    <row r="785" spans="1:2" x14ac:dyDescent="0.15">
      <c r="A785" s="31">
        <v>50280</v>
      </c>
      <c r="B785" t="s">
        <v>883</v>
      </c>
    </row>
    <row r="786" spans="1:2" x14ac:dyDescent="0.15">
      <c r="A786" s="31">
        <v>50290</v>
      </c>
      <c r="B786" t="s">
        <v>884</v>
      </c>
    </row>
    <row r="787" spans="1:2" x14ac:dyDescent="0.15">
      <c r="A787" s="31">
        <v>50300</v>
      </c>
      <c r="B787" t="s">
        <v>885</v>
      </c>
    </row>
    <row r="788" spans="1:2" x14ac:dyDescent="0.15">
      <c r="A788" s="31">
        <v>50310</v>
      </c>
      <c r="B788" t="s">
        <v>886</v>
      </c>
    </row>
    <row r="789" spans="1:2" x14ac:dyDescent="0.15">
      <c r="A789" s="31">
        <v>50330</v>
      </c>
      <c r="B789" t="s">
        <v>887</v>
      </c>
    </row>
    <row r="790" spans="1:2" x14ac:dyDescent="0.15">
      <c r="A790" s="31">
        <v>50340</v>
      </c>
      <c r="B790" t="s">
        <v>888</v>
      </c>
    </row>
    <row r="791" spans="1:2" x14ac:dyDescent="0.15">
      <c r="A791" s="31">
        <v>50350</v>
      </c>
      <c r="B791" t="s">
        <v>889</v>
      </c>
    </row>
    <row r="792" spans="1:2" x14ac:dyDescent="0.15">
      <c r="A792" s="31">
        <v>50360</v>
      </c>
      <c r="B792" t="s">
        <v>890</v>
      </c>
    </row>
    <row r="793" spans="1:2" x14ac:dyDescent="0.15">
      <c r="A793" s="31">
        <v>50370</v>
      </c>
      <c r="B793" t="s">
        <v>891</v>
      </c>
    </row>
    <row r="794" spans="1:2" x14ac:dyDescent="0.15">
      <c r="A794" s="31">
        <v>50380</v>
      </c>
      <c r="B794" t="s">
        <v>892</v>
      </c>
    </row>
    <row r="795" spans="1:2" x14ac:dyDescent="0.15">
      <c r="A795" s="31">
        <v>50390</v>
      </c>
      <c r="B795" t="s">
        <v>893</v>
      </c>
    </row>
    <row r="796" spans="1:2" x14ac:dyDescent="0.15">
      <c r="A796" s="31">
        <v>50400</v>
      </c>
      <c r="B796" t="s">
        <v>894</v>
      </c>
    </row>
    <row r="797" spans="1:2" x14ac:dyDescent="0.15">
      <c r="A797" s="31">
        <v>50410</v>
      </c>
      <c r="B797" t="s">
        <v>895</v>
      </c>
    </row>
    <row r="798" spans="1:2" x14ac:dyDescent="0.15">
      <c r="A798" s="31">
        <v>50420</v>
      </c>
      <c r="B798" t="s">
        <v>896</v>
      </c>
    </row>
    <row r="799" spans="1:2" x14ac:dyDescent="0.15">
      <c r="A799" s="31">
        <v>50430</v>
      </c>
      <c r="B799" t="s">
        <v>897</v>
      </c>
    </row>
    <row r="800" spans="1:2" x14ac:dyDescent="0.15">
      <c r="A800" s="31">
        <v>50440</v>
      </c>
      <c r="B800" t="s">
        <v>898</v>
      </c>
    </row>
    <row r="801" spans="1:2" x14ac:dyDescent="0.15">
      <c r="A801" s="31">
        <v>50450</v>
      </c>
      <c r="B801" t="s">
        <v>899</v>
      </c>
    </row>
    <row r="802" spans="1:2" x14ac:dyDescent="0.15">
      <c r="A802" s="31">
        <v>50460</v>
      </c>
      <c r="B802" t="s">
        <v>900</v>
      </c>
    </row>
    <row r="803" spans="1:2" x14ac:dyDescent="0.15">
      <c r="A803" s="31">
        <v>50470</v>
      </c>
      <c r="B803" t="s">
        <v>901</v>
      </c>
    </row>
    <row r="804" spans="1:2" x14ac:dyDescent="0.15">
      <c r="A804" s="31">
        <v>50480</v>
      </c>
      <c r="B804" t="s">
        <v>902</v>
      </c>
    </row>
    <row r="805" spans="1:2" x14ac:dyDescent="0.15">
      <c r="A805" s="31">
        <v>50490</v>
      </c>
      <c r="B805" t="s">
        <v>903</v>
      </c>
    </row>
    <row r="806" spans="1:2" x14ac:dyDescent="0.15">
      <c r="A806" s="31">
        <v>50500</v>
      </c>
      <c r="B806" t="s">
        <v>904</v>
      </c>
    </row>
    <row r="807" spans="1:2" x14ac:dyDescent="0.15">
      <c r="A807" s="31">
        <v>50510</v>
      </c>
      <c r="B807" t="s">
        <v>905</v>
      </c>
    </row>
    <row r="808" spans="1:2" x14ac:dyDescent="0.15">
      <c r="A808" s="31">
        <v>51010</v>
      </c>
      <c r="B808" t="s">
        <v>906</v>
      </c>
    </row>
    <row r="809" spans="1:2" x14ac:dyDescent="0.15">
      <c r="A809" s="31">
        <v>51015</v>
      </c>
      <c r="B809" t="s">
        <v>907</v>
      </c>
    </row>
    <row r="810" spans="1:2" x14ac:dyDescent="0.15">
      <c r="A810" s="31">
        <v>51020</v>
      </c>
      <c r="B810" t="s">
        <v>908</v>
      </c>
    </row>
    <row r="811" spans="1:2" x14ac:dyDescent="0.15">
      <c r="A811" s="31">
        <v>51025</v>
      </c>
      <c r="B811" t="s">
        <v>909</v>
      </c>
    </row>
    <row r="812" spans="1:2" x14ac:dyDescent="0.15">
      <c r="A812" s="31">
        <v>51030</v>
      </c>
      <c r="B812" t="s">
        <v>910</v>
      </c>
    </row>
    <row r="813" spans="1:2" x14ac:dyDescent="0.15">
      <c r="A813" s="31">
        <v>51035</v>
      </c>
      <c r="B813" t="s">
        <v>911</v>
      </c>
    </row>
    <row r="814" spans="1:2" x14ac:dyDescent="0.15">
      <c r="A814" s="31">
        <v>51040</v>
      </c>
      <c r="B814" t="s">
        <v>912</v>
      </c>
    </row>
    <row r="815" spans="1:2" x14ac:dyDescent="0.15">
      <c r="A815" s="31">
        <v>51045</v>
      </c>
      <c r="B815" t="s">
        <v>913</v>
      </c>
    </row>
    <row r="816" spans="1:2" x14ac:dyDescent="0.15">
      <c r="A816" s="31">
        <v>51050</v>
      </c>
      <c r="B816" t="s">
        <v>914</v>
      </c>
    </row>
    <row r="817" spans="1:2" x14ac:dyDescent="0.15">
      <c r="A817" s="31">
        <v>51055</v>
      </c>
      <c r="B817" t="s">
        <v>915</v>
      </c>
    </row>
    <row r="818" spans="1:2" x14ac:dyDescent="0.15">
      <c r="A818" s="31">
        <v>51060</v>
      </c>
      <c r="B818" t="s">
        <v>916</v>
      </c>
    </row>
    <row r="819" spans="1:2" x14ac:dyDescent="0.15">
      <c r="A819" s="31">
        <v>51065</v>
      </c>
      <c r="B819" t="s">
        <v>917</v>
      </c>
    </row>
    <row r="820" spans="1:2" x14ac:dyDescent="0.15">
      <c r="A820" s="31">
        <v>51070</v>
      </c>
      <c r="B820" t="s">
        <v>918</v>
      </c>
    </row>
    <row r="821" spans="1:2" x14ac:dyDescent="0.15">
      <c r="A821" s="31">
        <v>51075</v>
      </c>
      <c r="B821" t="s">
        <v>919</v>
      </c>
    </row>
    <row r="822" spans="1:2" x14ac:dyDescent="0.15">
      <c r="A822" s="31">
        <v>51080</v>
      </c>
      <c r="B822" t="s">
        <v>920</v>
      </c>
    </row>
    <row r="823" spans="1:2" x14ac:dyDescent="0.15">
      <c r="A823" s="31">
        <v>51085</v>
      </c>
      <c r="B823" t="s">
        <v>921</v>
      </c>
    </row>
    <row r="824" spans="1:2" x14ac:dyDescent="0.15">
      <c r="A824" s="31">
        <v>51090</v>
      </c>
      <c r="B824" t="s">
        <v>922</v>
      </c>
    </row>
    <row r="825" spans="1:2" x14ac:dyDescent="0.15">
      <c r="A825" s="31">
        <v>51095</v>
      </c>
      <c r="B825" t="s">
        <v>923</v>
      </c>
    </row>
    <row r="826" spans="1:2" x14ac:dyDescent="0.15">
      <c r="A826" s="31">
        <v>51100</v>
      </c>
      <c r="B826" t="s">
        <v>924</v>
      </c>
    </row>
    <row r="827" spans="1:2" x14ac:dyDescent="0.15">
      <c r="A827" s="31">
        <v>51105</v>
      </c>
      <c r="B827" t="s">
        <v>925</v>
      </c>
    </row>
    <row r="828" spans="1:2" x14ac:dyDescent="0.15">
      <c r="A828" s="31">
        <v>51110</v>
      </c>
      <c r="B828" t="s">
        <v>926</v>
      </c>
    </row>
    <row r="829" spans="1:2" x14ac:dyDescent="0.15">
      <c r="A829" s="31">
        <v>51115</v>
      </c>
      <c r="B829" t="s">
        <v>927</v>
      </c>
    </row>
    <row r="830" spans="1:2" x14ac:dyDescent="0.15">
      <c r="A830" s="31">
        <v>51120</v>
      </c>
      <c r="B830" t="s">
        <v>928</v>
      </c>
    </row>
    <row r="831" spans="1:2" x14ac:dyDescent="0.15">
      <c r="A831" s="31">
        <v>51125</v>
      </c>
      <c r="B831" t="s">
        <v>929</v>
      </c>
    </row>
    <row r="832" spans="1:2" x14ac:dyDescent="0.15">
      <c r="A832" s="31">
        <v>51130</v>
      </c>
      <c r="B832" t="s">
        <v>930</v>
      </c>
    </row>
    <row r="833" spans="1:2" x14ac:dyDescent="0.15">
      <c r="A833" s="31">
        <v>51140</v>
      </c>
      <c r="B833" t="s">
        <v>931</v>
      </c>
    </row>
    <row r="834" spans="1:2" x14ac:dyDescent="0.15">
      <c r="A834" s="31">
        <v>51150</v>
      </c>
      <c r="B834" t="s">
        <v>932</v>
      </c>
    </row>
    <row r="835" spans="1:2" x14ac:dyDescent="0.15">
      <c r="A835" s="31">
        <v>51160</v>
      </c>
      <c r="B835" t="s">
        <v>933</v>
      </c>
    </row>
    <row r="836" spans="1:2" x14ac:dyDescent="0.15">
      <c r="A836" s="31">
        <v>51170</v>
      </c>
      <c r="B836" t="s">
        <v>934</v>
      </c>
    </row>
    <row r="837" spans="1:2" x14ac:dyDescent="0.15">
      <c r="A837" s="31">
        <v>51180</v>
      </c>
      <c r="B837" t="s">
        <v>935</v>
      </c>
    </row>
    <row r="838" spans="1:2" x14ac:dyDescent="0.15">
      <c r="A838" s="31">
        <v>51230</v>
      </c>
      <c r="B838" t="s">
        <v>936</v>
      </c>
    </row>
    <row r="839" spans="1:2" x14ac:dyDescent="0.15">
      <c r="A839" s="31">
        <v>51240</v>
      </c>
      <c r="B839" t="s">
        <v>937</v>
      </c>
    </row>
    <row r="840" spans="1:2" x14ac:dyDescent="0.15">
      <c r="A840" s="31">
        <v>51250</v>
      </c>
      <c r="B840" t="s">
        <v>938</v>
      </c>
    </row>
    <row r="841" spans="1:2" x14ac:dyDescent="0.15">
      <c r="A841" s="31">
        <v>51260</v>
      </c>
      <c r="B841" t="s">
        <v>939</v>
      </c>
    </row>
    <row r="842" spans="1:2" x14ac:dyDescent="0.15">
      <c r="A842" s="31">
        <v>51270</v>
      </c>
      <c r="B842" t="s">
        <v>940</v>
      </c>
    </row>
    <row r="843" spans="1:2" x14ac:dyDescent="0.15">
      <c r="A843" s="31">
        <v>51280</v>
      </c>
      <c r="B843" t="s">
        <v>941</v>
      </c>
    </row>
    <row r="844" spans="1:2" x14ac:dyDescent="0.15">
      <c r="A844" s="31">
        <v>51290</v>
      </c>
      <c r="B844" t="s">
        <v>942</v>
      </c>
    </row>
    <row r="845" spans="1:2" x14ac:dyDescent="0.15">
      <c r="A845" s="31">
        <v>51300</v>
      </c>
      <c r="B845" t="s">
        <v>943</v>
      </c>
    </row>
    <row r="846" spans="1:2" x14ac:dyDescent="0.15">
      <c r="A846" s="31">
        <v>51310</v>
      </c>
      <c r="B846" t="s">
        <v>944</v>
      </c>
    </row>
    <row r="847" spans="1:2" x14ac:dyDescent="0.15">
      <c r="A847" s="31">
        <v>51320</v>
      </c>
      <c r="B847" t="s">
        <v>945</v>
      </c>
    </row>
    <row r="848" spans="1:2" x14ac:dyDescent="0.15">
      <c r="A848" s="31">
        <v>51330</v>
      </c>
      <c r="B848" t="s">
        <v>946</v>
      </c>
    </row>
    <row r="849" spans="1:2" x14ac:dyDescent="0.15">
      <c r="A849" s="31">
        <v>51340</v>
      </c>
      <c r="B849" t="s">
        <v>947</v>
      </c>
    </row>
    <row r="850" spans="1:2" x14ac:dyDescent="0.15">
      <c r="A850" s="31">
        <v>51350</v>
      </c>
      <c r="B850" t="s">
        <v>948</v>
      </c>
    </row>
    <row r="851" spans="1:2" x14ac:dyDescent="0.15">
      <c r="A851" s="31">
        <v>51360</v>
      </c>
      <c r="B851" t="s">
        <v>949</v>
      </c>
    </row>
    <row r="852" spans="1:2" x14ac:dyDescent="0.15">
      <c r="A852" s="31">
        <v>51370</v>
      </c>
      <c r="B852" t="s">
        <v>950</v>
      </c>
    </row>
    <row r="853" spans="1:2" x14ac:dyDescent="0.15">
      <c r="A853" s="31">
        <v>51380</v>
      </c>
      <c r="B853" t="s">
        <v>951</v>
      </c>
    </row>
    <row r="854" spans="1:2" x14ac:dyDescent="0.15">
      <c r="A854" s="31">
        <v>51390</v>
      </c>
      <c r="B854" t="s">
        <v>952</v>
      </c>
    </row>
    <row r="855" spans="1:2" x14ac:dyDescent="0.15">
      <c r="A855" s="31">
        <v>51400</v>
      </c>
      <c r="B855" t="s">
        <v>953</v>
      </c>
    </row>
    <row r="856" spans="1:2" x14ac:dyDescent="0.15">
      <c r="A856" s="31">
        <v>51410</v>
      </c>
      <c r="B856" t="s">
        <v>954</v>
      </c>
    </row>
    <row r="857" spans="1:2" x14ac:dyDescent="0.15">
      <c r="A857" s="31">
        <v>51420</v>
      </c>
      <c r="B857" t="s">
        <v>955</v>
      </c>
    </row>
    <row r="858" spans="1:2" x14ac:dyDescent="0.15">
      <c r="A858" s="31">
        <v>51421</v>
      </c>
      <c r="B858" t="s">
        <v>956</v>
      </c>
    </row>
    <row r="859" spans="1:2" x14ac:dyDescent="0.15">
      <c r="A859" s="31">
        <v>51430</v>
      </c>
      <c r="B859" t="s">
        <v>957</v>
      </c>
    </row>
    <row r="860" spans="1:2" x14ac:dyDescent="0.15">
      <c r="A860" s="31">
        <v>51440</v>
      </c>
      <c r="B860" t="s">
        <v>958</v>
      </c>
    </row>
    <row r="861" spans="1:2" x14ac:dyDescent="0.15">
      <c r="A861" s="31">
        <v>51450</v>
      </c>
      <c r="B861" t="s">
        <v>959</v>
      </c>
    </row>
    <row r="862" spans="1:2" x14ac:dyDescent="0.15">
      <c r="A862" s="31">
        <v>51460</v>
      </c>
      <c r="B862" t="s">
        <v>960</v>
      </c>
    </row>
    <row r="863" spans="1:2" x14ac:dyDescent="0.15">
      <c r="A863" s="31">
        <v>51470</v>
      </c>
      <c r="B863" t="s">
        <v>961</v>
      </c>
    </row>
    <row r="864" spans="1:2" x14ac:dyDescent="0.15">
      <c r="A864" s="31">
        <v>51490</v>
      </c>
      <c r="B864" t="s">
        <v>962</v>
      </c>
    </row>
    <row r="865" spans="1:2" x14ac:dyDescent="0.15">
      <c r="A865" s="31">
        <v>51520</v>
      </c>
      <c r="B865" t="s">
        <v>963</v>
      </c>
    </row>
    <row r="866" spans="1:2" x14ac:dyDescent="0.15">
      <c r="A866" s="31">
        <v>51530</v>
      </c>
      <c r="B866" t="s">
        <v>964</v>
      </c>
    </row>
    <row r="867" spans="1:2" x14ac:dyDescent="0.15">
      <c r="A867" s="31">
        <v>51570</v>
      </c>
      <c r="B867" t="s">
        <v>965</v>
      </c>
    </row>
    <row r="868" spans="1:2" x14ac:dyDescent="0.15">
      <c r="A868" s="31">
        <v>51580</v>
      </c>
      <c r="B868" t="s">
        <v>966</v>
      </c>
    </row>
    <row r="869" spans="1:2" x14ac:dyDescent="0.15">
      <c r="A869" s="31">
        <v>51590</v>
      </c>
      <c r="B869" t="s">
        <v>967</v>
      </c>
    </row>
    <row r="870" spans="1:2" x14ac:dyDescent="0.15">
      <c r="A870" s="31">
        <v>51600</v>
      </c>
      <c r="B870" t="s">
        <v>968</v>
      </c>
    </row>
    <row r="871" spans="1:2" x14ac:dyDescent="0.15">
      <c r="A871" s="31">
        <v>51630</v>
      </c>
      <c r="B871" t="s">
        <v>969</v>
      </c>
    </row>
    <row r="872" spans="1:2" x14ac:dyDescent="0.15">
      <c r="A872" s="31">
        <v>51631</v>
      </c>
      <c r="B872" t="s">
        <v>970</v>
      </c>
    </row>
    <row r="873" spans="1:2" x14ac:dyDescent="0.15">
      <c r="A873" s="31">
        <v>51640</v>
      </c>
      <c r="B873" t="s">
        <v>971</v>
      </c>
    </row>
    <row r="874" spans="1:2" x14ac:dyDescent="0.15">
      <c r="A874" s="31">
        <v>51650</v>
      </c>
      <c r="B874" t="s">
        <v>972</v>
      </c>
    </row>
    <row r="875" spans="1:2" x14ac:dyDescent="0.15">
      <c r="A875" s="31">
        <v>51660</v>
      </c>
      <c r="B875" t="s">
        <v>973</v>
      </c>
    </row>
    <row r="876" spans="1:2" x14ac:dyDescent="0.15">
      <c r="A876" s="31">
        <v>51670</v>
      </c>
      <c r="B876" t="s">
        <v>974</v>
      </c>
    </row>
    <row r="877" spans="1:2" x14ac:dyDescent="0.15">
      <c r="A877" s="31">
        <v>51680</v>
      </c>
      <c r="B877" t="s">
        <v>975</v>
      </c>
    </row>
    <row r="878" spans="1:2" x14ac:dyDescent="0.15">
      <c r="A878" s="31">
        <v>51690</v>
      </c>
      <c r="B878" t="s">
        <v>976</v>
      </c>
    </row>
    <row r="879" spans="1:2" x14ac:dyDescent="0.15">
      <c r="A879" s="31">
        <v>51700</v>
      </c>
      <c r="B879" t="s">
        <v>977</v>
      </c>
    </row>
    <row r="880" spans="1:2" x14ac:dyDescent="0.15">
      <c r="A880" s="31">
        <v>51710</v>
      </c>
      <c r="B880" t="s">
        <v>978</v>
      </c>
    </row>
    <row r="881" spans="1:2" x14ac:dyDescent="0.15">
      <c r="A881" s="31">
        <v>51720</v>
      </c>
      <c r="B881" t="s">
        <v>979</v>
      </c>
    </row>
    <row r="882" spans="1:2" x14ac:dyDescent="0.15">
      <c r="A882" s="31">
        <v>51730</v>
      </c>
      <c r="B882" t="s">
        <v>980</v>
      </c>
    </row>
    <row r="883" spans="1:2" x14ac:dyDescent="0.15">
      <c r="A883" s="31">
        <v>51740</v>
      </c>
      <c r="B883" t="s">
        <v>981</v>
      </c>
    </row>
    <row r="884" spans="1:2" x14ac:dyDescent="0.15">
      <c r="A884" s="31">
        <v>51750</v>
      </c>
      <c r="B884" t="s">
        <v>982</v>
      </c>
    </row>
    <row r="885" spans="1:2" x14ac:dyDescent="0.15">
      <c r="A885" s="31">
        <v>51760</v>
      </c>
      <c r="B885" t="s">
        <v>983</v>
      </c>
    </row>
    <row r="886" spans="1:2" x14ac:dyDescent="0.15">
      <c r="A886" s="31">
        <v>51770</v>
      </c>
      <c r="B886" t="s">
        <v>984</v>
      </c>
    </row>
    <row r="887" spans="1:2" x14ac:dyDescent="0.15">
      <c r="A887" s="31">
        <v>51780</v>
      </c>
      <c r="B887" t="s">
        <v>985</v>
      </c>
    </row>
    <row r="888" spans="1:2" x14ac:dyDescent="0.15">
      <c r="A888" s="31">
        <v>51790</v>
      </c>
      <c r="B888" t="s">
        <v>986</v>
      </c>
    </row>
    <row r="889" spans="1:2" x14ac:dyDescent="0.15">
      <c r="A889" s="31">
        <v>51800</v>
      </c>
      <c r="B889" t="s">
        <v>987</v>
      </c>
    </row>
    <row r="890" spans="1:2" x14ac:dyDescent="0.15">
      <c r="A890" s="31">
        <v>51810</v>
      </c>
      <c r="B890" t="s">
        <v>988</v>
      </c>
    </row>
    <row r="891" spans="1:2" x14ac:dyDescent="0.15">
      <c r="A891" s="31">
        <v>51820</v>
      </c>
      <c r="B891" t="s">
        <v>989</v>
      </c>
    </row>
    <row r="892" spans="1:2" x14ac:dyDescent="0.15">
      <c r="A892" s="31">
        <v>51830</v>
      </c>
      <c r="B892" t="s">
        <v>990</v>
      </c>
    </row>
    <row r="893" spans="1:2" x14ac:dyDescent="0.15">
      <c r="A893" s="31">
        <v>51840</v>
      </c>
      <c r="B893" t="s">
        <v>991</v>
      </c>
    </row>
    <row r="894" spans="1:2" x14ac:dyDescent="0.15">
      <c r="A894" s="31">
        <v>51850</v>
      </c>
      <c r="B894" t="s">
        <v>992</v>
      </c>
    </row>
    <row r="895" spans="1:2" x14ac:dyDescent="0.15">
      <c r="A895" s="31">
        <v>51860</v>
      </c>
      <c r="B895" t="s">
        <v>993</v>
      </c>
    </row>
    <row r="896" spans="1:2" x14ac:dyDescent="0.15">
      <c r="A896" s="31">
        <v>51870</v>
      </c>
      <c r="B896" t="s">
        <v>994</v>
      </c>
    </row>
    <row r="897" spans="1:2" x14ac:dyDescent="0.15">
      <c r="A897" s="31">
        <v>51880</v>
      </c>
      <c r="B897" t="s">
        <v>995</v>
      </c>
    </row>
    <row r="898" spans="1:2" x14ac:dyDescent="0.15">
      <c r="A898" s="31">
        <v>51890</v>
      </c>
      <c r="B898" t="s">
        <v>996</v>
      </c>
    </row>
    <row r="899" spans="1:2" x14ac:dyDescent="0.15">
      <c r="A899" s="31">
        <v>51900</v>
      </c>
      <c r="B899" t="s">
        <v>997</v>
      </c>
    </row>
    <row r="900" spans="1:2" x14ac:dyDescent="0.15">
      <c r="A900" s="31">
        <v>51910</v>
      </c>
      <c r="B900" t="s">
        <v>998</v>
      </c>
    </row>
    <row r="901" spans="1:2" x14ac:dyDescent="0.15">
      <c r="A901" s="31">
        <v>51920</v>
      </c>
      <c r="B901" t="s">
        <v>999</v>
      </c>
    </row>
    <row r="902" spans="1:2" x14ac:dyDescent="0.15">
      <c r="A902" s="31">
        <v>51930</v>
      </c>
      <c r="B902" t="s">
        <v>1000</v>
      </c>
    </row>
    <row r="903" spans="1:2" x14ac:dyDescent="0.15">
      <c r="A903" s="31">
        <v>51940</v>
      </c>
      <c r="B903" t="s">
        <v>1001</v>
      </c>
    </row>
    <row r="904" spans="1:2" x14ac:dyDescent="0.15">
      <c r="A904" s="31">
        <v>51950</v>
      </c>
      <c r="B904" t="s">
        <v>1002</v>
      </c>
    </row>
    <row r="905" spans="1:2" x14ac:dyDescent="0.15">
      <c r="A905" s="31">
        <v>51960</v>
      </c>
      <c r="B905" t="s">
        <v>1003</v>
      </c>
    </row>
    <row r="906" spans="1:2" x14ac:dyDescent="0.15">
      <c r="A906" s="31">
        <v>51970</v>
      </c>
      <c r="B906" t="s">
        <v>1004</v>
      </c>
    </row>
    <row r="907" spans="1:2" x14ac:dyDescent="0.15">
      <c r="A907" s="31">
        <v>51980</v>
      </c>
      <c r="B907" t="s">
        <v>1005</v>
      </c>
    </row>
    <row r="908" spans="1:2" x14ac:dyDescent="0.15">
      <c r="A908" s="31">
        <v>51990</v>
      </c>
      <c r="B908" t="s">
        <v>1006</v>
      </c>
    </row>
    <row r="909" spans="1:2" x14ac:dyDescent="0.15">
      <c r="A909" s="31">
        <v>52010</v>
      </c>
      <c r="B909" t="s">
        <v>1007</v>
      </c>
    </row>
    <row r="910" spans="1:2" x14ac:dyDescent="0.15">
      <c r="A910" s="31">
        <v>52020</v>
      </c>
      <c r="B910" t="s">
        <v>1008</v>
      </c>
    </row>
    <row r="911" spans="1:2" x14ac:dyDescent="0.15">
      <c r="A911" s="31">
        <v>52030</v>
      </c>
      <c r="B911" t="s">
        <v>1009</v>
      </c>
    </row>
    <row r="912" spans="1:2" x14ac:dyDescent="0.15">
      <c r="A912" s="31">
        <v>52040</v>
      </c>
      <c r="B912" t="s">
        <v>1010</v>
      </c>
    </row>
    <row r="913" spans="1:2" x14ac:dyDescent="0.15">
      <c r="A913" s="31">
        <v>52060</v>
      </c>
      <c r="B913" t="s">
        <v>1011</v>
      </c>
    </row>
    <row r="914" spans="1:2" x14ac:dyDescent="0.15">
      <c r="A914" s="31">
        <v>52080</v>
      </c>
      <c r="B914" t="s">
        <v>1012</v>
      </c>
    </row>
    <row r="915" spans="1:2" x14ac:dyDescent="0.15">
      <c r="A915" s="31">
        <v>52100</v>
      </c>
      <c r="B915" t="s">
        <v>1013</v>
      </c>
    </row>
    <row r="916" spans="1:2" x14ac:dyDescent="0.15">
      <c r="A916" s="31">
        <v>52170</v>
      </c>
      <c r="B916" t="s">
        <v>1014</v>
      </c>
    </row>
    <row r="917" spans="1:2" x14ac:dyDescent="0.15">
      <c r="A917" s="31">
        <v>52180</v>
      </c>
      <c r="B917" t="s">
        <v>1015</v>
      </c>
    </row>
    <row r="918" spans="1:2" x14ac:dyDescent="0.15">
      <c r="A918" s="31">
        <v>52240</v>
      </c>
      <c r="B918" t="s">
        <v>1016</v>
      </c>
    </row>
    <row r="919" spans="1:2" x14ac:dyDescent="0.15">
      <c r="A919" s="31">
        <v>52460</v>
      </c>
      <c r="B919" t="s">
        <v>1017</v>
      </c>
    </row>
    <row r="920" spans="1:2" x14ac:dyDescent="0.15">
      <c r="A920" s="31">
        <v>52490</v>
      </c>
      <c r="B920" t="s">
        <v>1018</v>
      </c>
    </row>
    <row r="921" spans="1:2" x14ac:dyDescent="0.15">
      <c r="A921" s="31">
        <v>52520</v>
      </c>
      <c r="B921" t="s">
        <v>1019</v>
      </c>
    </row>
    <row r="922" spans="1:2" x14ac:dyDescent="0.15">
      <c r="A922" s="31">
        <v>52530</v>
      </c>
      <c r="B922" t="s">
        <v>1020</v>
      </c>
    </row>
    <row r="923" spans="1:2" x14ac:dyDescent="0.15">
      <c r="A923" s="31">
        <v>52540</v>
      </c>
      <c r="B923" t="s">
        <v>1021</v>
      </c>
    </row>
    <row r="924" spans="1:2" x14ac:dyDescent="0.15">
      <c r="A924" s="31">
        <v>52550</v>
      </c>
      <c r="B924" t="s">
        <v>1022</v>
      </c>
    </row>
    <row r="925" spans="1:2" x14ac:dyDescent="0.15">
      <c r="A925" s="31">
        <v>52570</v>
      </c>
      <c r="B925" t="s">
        <v>1023</v>
      </c>
    </row>
    <row r="926" spans="1:2" x14ac:dyDescent="0.15">
      <c r="A926" s="31">
        <v>52580</v>
      </c>
      <c r="B926" t="s">
        <v>1024</v>
      </c>
    </row>
    <row r="927" spans="1:2" x14ac:dyDescent="0.15">
      <c r="A927" s="31">
        <v>52590</v>
      </c>
      <c r="B927" t="s">
        <v>1025</v>
      </c>
    </row>
    <row r="928" spans="1:2" x14ac:dyDescent="0.15">
      <c r="A928" s="31">
        <v>52600</v>
      </c>
      <c r="B928" t="s">
        <v>1026</v>
      </c>
    </row>
    <row r="929" spans="1:2" x14ac:dyDescent="0.15">
      <c r="A929" s="31">
        <v>52610</v>
      </c>
      <c r="B929" t="s">
        <v>1027</v>
      </c>
    </row>
    <row r="930" spans="1:2" x14ac:dyDescent="0.15">
      <c r="A930" s="31">
        <v>52620</v>
      </c>
      <c r="B930" t="s">
        <v>1028</v>
      </c>
    </row>
    <row r="931" spans="1:2" x14ac:dyDescent="0.15">
      <c r="A931" s="31">
        <v>52630</v>
      </c>
      <c r="B931" t="s">
        <v>1029</v>
      </c>
    </row>
    <row r="932" spans="1:2" x14ac:dyDescent="0.15">
      <c r="A932" s="31">
        <v>53010</v>
      </c>
      <c r="B932" t="s">
        <v>1030</v>
      </c>
    </row>
    <row r="933" spans="1:2" x14ac:dyDescent="0.15">
      <c r="A933" s="31">
        <v>53020</v>
      </c>
      <c r="B933" t="s">
        <v>1031</v>
      </c>
    </row>
    <row r="934" spans="1:2" x14ac:dyDescent="0.15">
      <c r="A934" s="31">
        <v>53030</v>
      </c>
      <c r="B934" t="s">
        <v>1032</v>
      </c>
    </row>
    <row r="935" spans="1:2" x14ac:dyDescent="0.15">
      <c r="A935" s="31">
        <v>53060</v>
      </c>
      <c r="B935" t="s">
        <v>1033</v>
      </c>
    </row>
    <row r="936" spans="1:2" x14ac:dyDescent="0.15">
      <c r="A936" s="31">
        <v>53070</v>
      </c>
      <c r="B936" t="s">
        <v>1034</v>
      </c>
    </row>
    <row r="937" spans="1:2" x14ac:dyDescent="0.15">
      <c r="A937" s="31">
        <v>53080</v>
      </c>
      <c r="B937" t="s">
        <v>1035</v>
      </c>
    </row>
    <row r="938" spans="1:2" x14ac:dyDescent="0.15">
      <c r="A938" s="31">
        <v>53090</v>
      </c>
      <c r="B938" t="s">
        <v>1036</v>
      </c>
    </row>
    <row r="939" spans="1:2" x14ac:dyDescent="0.15">
      <c r="A939" s="31">
        <v>53100</v>
      </c>
      <c r="B939" t="s">
        <v>1037</v>
      </c>
    </row>
    <row r="940" spans="1:2" x14ac:dyDescent="0.15">
      <c r="A940" s="31">
        <v>53110</v>
      </c>
      <c r="B940" t="s">
        <v>1038</v>
      </c>
    </row>
    <row r="941" spans="1:2" x14ac:dyDescent="0.15">
      <c r="A941" s="31">
        <v>53130</v>
      </c>
      <c r="B941" t="s">
        <v>1039</v>
      </c>
    </row>
    <row r="942" spans="1:2" x14ac:dyDescent="0.15">
      <c r="A942" s="31">
        <v>53150</v>
      </c>
      <c r="B942" t="s">
        <v>1040</v>
      </c>
    </row>
    <row r="943" spans="1:2" x14ac:dyDescent="0.15">
      <c r="A943" s="31">
        <v>53160</v>
      </c>
      <c r="B943" t="s">
        <v>1041</v>
      </c>
    </row>
    <row r="944" spans="1:2" x14ac:dyDescent="0.15">
      <c r="A944" s="31">
        <v>53170</v>
      </c>
      <c r="B944" t="s">
        <v>1042</v>
      </c>
    </row>
    <row r="945" spans="1:2" x14ac:dyDescent="0.15">
      <c r="A945" s="31">
        <v>53180</v>
      </c>
      <c r="B945" t="s">
        <v>1043</v>
      </c>
    </row>
    <row r="946" spans="1:2" x14ac:dyDescent="0.15">
      <c r="A946" s="31">
        <v>53190</v>
      </c>
      <c r="B946" t="s">
        <v>1044</v>
      </c>
    </row>
    <row r="947" spans="1:2" x14ac:dyDescent="0.15">
      <c r="A947" s="31">
        <v>53200</v>
      </c>
      <c r="B947" t="s">
        <v>1045</v>
      </c>
    </row>
    <row r="948" spans="1:2" x14ac:dyDescent="0.15">
      <c r="A948" s="31">
        <v>53210</v>
      </c>
      <c r="B948" t="s">
        <v>1046</v>
      </c>
    </row>
    <row r="949" spans="1:2" x14ac:dyDescent="0.15">
      <c r="A949" s="31">
        <v>53220</v>
      </c>
      <c r="B949" t="s">
        <v>1047</v>
      </c>
    </row>
    <row r="950" spans="1:2" x14ac:dyDescent="0.15">
      <c r="A950" s="31">
        <v>53230</v>
      </c>
      <c r="B950" t="s">
        <v>1048</v>
      </c>
    </row>
    <row r="951" spans="1:2" x14ac:dyDescent="0.15">
      <c r="A951" s="31">
        <v>53240</v>
      </c>
      <c r="B951" t="s">
        <v>1049</v>
      </c>
    </row>
    <row r="952" spans="1:2" x14ac:dyDescent="0.15">
      <c r="A952" s="31">
        <v>53250</v>
      </c>
      <c r="B952" t="s">
        <v>1050</v>
      </c>
    </row>
    <row r="953" spans="1:2" x14ac:dyDescent="0.15">
      <c r="A953" s="31">
        <v>53260</v>
      </c>
      <c r="B953" t="s">
        <v>1051</v>
      </c>
    </row>
    <row r="954" spans="1:2" x14ac:dyDescent="0.15">
      <c r="A954" s="31">
        <v>53270</v>
      </c>
      <c r="B954" t="s">
        <v>1052</v>
      </c>
    </row>
    <row r="955" spans="1:2" x14ac:dyDescent="0.15">
      <c r="A955" s="31">
        <v>53280</v>
      </c>
      <c r="B955" t="s">
        <v>1053</v>
      </c>
    </row>
    <row r="956" spans="1:2" x14ac:dyDescent="0.15">
      <c r="A956" s="31">
        <v>53310</v>
      </c>
      <c r="B956" t="s">
        <v>1054</v>
      </c>
    </row>
    <row r="957" spans="1:2" x14ac:dyDescent="0.15">
      <c r="A957" s="31">
        <v>53320</v>
      </c>
      <c r="B957" t="s">
        <v>1055</v>
      </c>
    </row>
    <row r="958" spans="1:2" x14ac:dyDescent="0.15">
      <c r="A958" s="31">
        <v>53330</v>
      </c>
      <c r="B958" t="s">
        <v>1056</v>
      </c>
    </row>
    <row r="959" spans="1:2" x14ac:dyDescent="0.15">
      <c r="A959" s="31">
        <v>53340</v>
      </c>
      <c r="B959" t="s">
        <v>1057</v>
      </c>
    </row>
    <row r="960" spans="1:2" x14ac:dyDescent="0.15">
      <c r="A960" s="31">
        <v>53360</v>
      </c>
      <c r="B960" t="s">
        <v>1058</v>
      </c>
    </row>
    <row r="961" spans="1:2" x14ac:dyDescent="0.15">
      <c r="A961" s="31">
        <v>53390</v>
      </c>
      <c r="B961" t="s">
        <v>1059</v>
      </c>
    </row>
    <row r="962" spans="1:2" x14ac:dyDescent="0.15">
      <c r="A962" s="31">
        <v>53400</v>
      </c>
      <c r="B962" t="s">
        <v>1060</v>
      </c>
    </row>
    <row r="963" spans="1:2" x14ac:dyDescent="0.15">
      <c r="A963" s="31">
        <v>53410</v>
      </c>
      <c r="B963" t="s">
        <v>1061</v>
      </c>
    </row>
    <row r="964" spans="1:2" x14ac:dyDescent="0.15">
      <c r="A964" s="31">
        <v>53420</v>
      </c>
      <c r="B964" t="s">
        <v>1062</v>
      </c>
    </row>
    <row r="965" spans="1:2" x14ac:dyDescent="0.15">
      <c r="A965" s="31">
        <v>53430</v>
      </c>
      <c r="B965" t="s">
        <v>1063</v>
      </c>
    </row>
    <row r="966" spans="1:2" x14ac:dyDescent="0.15">
      <c r="A966" s="31">
        <v>53440</v>
      </c>
      <c r="B966" t="s">
        <v>1064</v>
      </c>
    </row>
    <row r="967" spans="1:2" x14ac:dyDescent="0.15">
      <c r="A967" s="31">
        <v>53450</v>
      </c>
      <c r="B967" t="s">
        <v>1065</v>
      </c>
    </row>
    <row r="968" spans="1:2" x14ac:dyDescent="0.15">
      <c r="A968" s="31">
        <v>53460</v>
      </c>
      <c r="B968" t="s">
        <v>1066</v>
      </c>
    </row>
    <row r="969" spans="1:2" x14ac:dyDescent="0.15">
      <c r="A969" s="31">
        <v>53470</v>
      </c>
      <c r="B969" t="s">
        <v>1067</v>
      </c>
    </row>
    <row r="970" spans="1:2" x14ac:dyDescent="0.15">
      <c r="A970" s="31">
        <v>53480</v>
      </c>
      <c r="B970" t="s">
        <v>1068</v>
      </c>
    </row>
    <row r="971" spans="1:2" x14ac:dyDescent="0.15">
      <c r="A971" s="31">
        <v>54010</v>
      </c>
      <c r="B971" t="s">
        <v>1069</v>
      </c>
    </row>
    <row r="972" spans="1:2" x14ac:dyDescent="0.15">
      <c r="A972" s="31">
        <v>54020</v>
      </c>
      <c r="B972" t="s">
        <v>1070</v>
      </c>
    </row>
    <row r="973" spans="1:2" x14ac:dyDescent="0.15">
      <c r="A973" s="31">
        <v>54030</v>
      </c>
      <c r="B973" t="s">
        <v>1071</v>
      </c>
    </row>
    <row r="974" spans="1:2" x14ac:dyDescent="0.15">
      <c r="A974" s="31">
        <v>54040</v>
      </c>
      <c r="B974" t="s">
        <v>1072</v>
      </c>
    </row>
    <row r="975" spans="1:2" x14ac:dyDescent="0.15">
      <c r="A975" s="31">
        <v>54050</v>
      </c>
      <c r="B975" t="s">
        <v>1073</v>
      </c>
    </row>
    <row r="976" spans="1:2" x14ac:dyDescent="0.15">
      <c r="A976" s="31">
        <v>54060</v>
      </c>
      <c r="B976" t="s">
        <v>1074</v>
      </c>
    </row>
    <row r="977" spans="1:2" x14ac:dyDescent="0.15">
      <c r="A977" s="31">
        <v>54070</v>
      </c>
      <c r="B977" t="s">
        <v>1075</v>
      </c>
    </row>
    <row r="978" spans="1:2" x14ac:dyDescent="0.15">
      <c r="A978" s="31">
        <v>54090</v>
      </c>
      <c r="B978" t="s">
        <v>1076</v>
      </c>
    </row>
    <row r="979" spans="1:2" x14ac:dyDescent="0.15">
      <c r="A979" s="31">
        <v>54100</v>
      </c>
      <c r="B979" t="s">
        <v>1077</v>
      </c>
    </row>
    <row r="980" spans="1:2" x14ac:dyDescent="0.15">
      <c r="A980" s="31">
        <v>54110</v>
      </c>
      <c r="B980" t="s">
        <v>1078</v>
      </c>
    </row>
    <row r="981" spans="1:2" x14ac:dyDescent="0.15">
      <c r="A981" s="31">
        <v>54120</v>
      </c>
      <c r="B981" t="s">
        <v>1079</v>
      </c>
    </row>
    <row r="982" spans="1:2" x14ac:dyDescent="0.15">
      <c r="A982" s="31">
        <v>54130</v>
      </c>
      <c r="B982" t="s">
        <v>1080</v>
      </c>
    </row>
    <row r="983" spans="1:2" x14ac:dyDescent="0.15">
      <c r="A983" s="31">
        <v>54140</v>
      </c>
      <c r="B983" t="s">
        <v>1081</v>
      </c>
    </row>
    <row r="984" spans="1:2" x14ac:dyDescent="0.15">
      <c r="A984" s="31">
        <v>54150</v>
      </c>
      <c r="B984" t="s">
        <v>1082</v>
      </c>
    </row>
    <row r="985" spans="1:2" x14ac:dyDescent="0.15">
      <c r="A985" s="31">
        <v>54160</v>
      </c>
      <c r="B985" t="s">
        <v>1083</v>
      </c>
    </row>
    <row r="986" spans="1:2" x14ac:dyDescent="0.15">
      <c r="A986" s="31">
        <v>54170</v>
      </c>
      <c r="B986" t="s">
        <v>1084</v>
      </c>
    </row>
    <row r="987" spans="1:2" x14ac:dyDescent="0.15">
      <c r="A987" s="31">
        <v>54180</v>
      </c>
      <c r="B987" t="s">
        <v>1085</v>
      </c>
    </row>
    <row r="988" spans="1:2" x14ac:dyDescent="0.15">
      <c r="A988" s="31">
        <v>54190</v>
      </c>
      <c r="B988" t="s">
        <v>1086</v>
      </c>
    </row>
    <row r="989" spans="1:2" x14ac:dyDescent="0.15">
      <c r="A989" s="31">
        <v>54200</v>
      </c>
      <c r="B989" t="s">
        <v>1087</v>
      </c>
    </row>
    <row r="990" spans="1:2" x14ac:dyDescent="0.15">
      <c r="A990" s="31">
        <v>54220</v>
      </c>
      <c r="B990" t="s">
        <v>1088</v>
      </c>
    </row>
    <row r="991" spans="1:2" x14ac:dyDescent="0.15">
      <c r="A991" s="31">
        <v>54230</v>
      </c>
      <c r="B991" t="s">
        <v>1089</v>
      </c>
    </row>
    <row r="992" spans="1:2" x14ac:dyDescent="0.15">
      <c r="A992" s="31">
        <v>54240</v>
      </c>
      <c r="B992" t="s">
        <v>1090</v>
      </c>
    </row>
    <row r="993" spans="1:2" x14ac:dyDescent="0.15">
      <c r="A993" s="31">
        <v>54250</v>
      </c>
      <c r="B993" t="s">
        <v>1091</v>
      </c>
    </row>
    <row r="994" spans="1:2" x14ac:dyDescent="0.15">
      <c r="A994" s="31">
        <v>54260</v>
      </c>
      <c r="B994" t="s">
        <v>1092</v>
      </c>
    </row>
    <row r="995" spans="1:2" x14ac:dyDescent="0.15">
      <c r="A995" s="31">
        <v>54270</v>
      </c>
      <c r="B995" t="s">
        <v>1093</v>
      </c>
    </row>
    <row r="996" spans="1:2" x14ac:dyDescent="0.15">
      <c r="A996" s="31">
        <v>54290</v>
      </c>
      <c r="B996" t="s">
        <v>1094</v>
      </c>
    </row>
    <row r="997" spans="1:2" x14ac:dyDescent="0.15">
      <c r="A997" s="31">
        <v>54320</v>
      </c>
      <c r="B997" t="s">
        <v>1095</v>
      </c>
    </row>
    <row r="998" spans="1:2" x14ac:dyDescent="0.15">
      <c r="A998" s="31">
        <v>54330</v>
      </c>
      <c r="B998" t="s">
        <v>1096</v>
      </c>
    </row>
    <row r="999" spans="1:2" x14ac:dyDescent="0.15">
      <c r="A999" s="31">
        <v>54340</v>
      </c>
      <c r="B999" t="s">
        <v>1097</v>
      </c>
    </row>
    <row r="1000" spans="1:2" x14ac:dyDescent="0.15">
      <c r="A1000" s="31">
        <v>54350</v>
      </c>
      <c r="B1000" t="s">
        <v>1098</v>
      </c>
    </row>
    <row r="1001" spans="1:2" x14ac:dyDescent="0.15">
      <c r="A1001" s="31">
        <v>54360</v>
      </c>
      <c r="B1001" t="s">
        <v>1099</v>
      </c>
    </row>
    <row r="1002" spans="1:2" x14ac:dyDescent="0.15">
      <c r="A1002" s="31">
        <v>54380</v>
      </c>
      <c r="B1002" t="s">
        <v>1100</v>
      </c>
    </row>
    <row r="1003" spans="1:2" x14ac:dyDescent="0.15">
      <c r="A1003" s="31">
        <v>54400</v>
      </c>
      <c r="B1003" t="s">
        <v>1101</v>
      </c>
    </row>
    <row r="1004" spans="1:2" x14ac:dyDescent="0.15">
      <c r="A1004" s="31">
        <v>55010</v>
      </c>
      <c r="B1004" t="s">
        <v>1102</v>
      </c>
    </row>
    <row r="1005" spans="1:2" x14ac:dyDescent="0.15">
      <c r="A1005" s="31">
        <v>55020</v>
      </c>
      <c r="B1005" t="s">
        <v>1103</v>
      </c>
    </row>
    <row r="1006" spans="1:2" x14ac:dyDescent="0.15">
      <c r="A1006" s="31">
        <v>55030</v>
      </c>
      <c r="B1006" t="s">
        <v>1104</v>
      </c>
    </row>
    <row r="1007" spans="1:2" x14ac:dyDescent="0.15">
      <c r="A1007" s="31">
        <v>55040</v>
      </c>
      <c r="B1007" t="s">
        <v>1105</v>
      </c>
    </row>
    <row r="1008" spans="1:2" x14ac:dyDescent="0.15">
      <c r="A1008" s="31">
        <v>55050</v>
      </c>
      <c r="B1008" t="s">
        <v>1106</v>
      </c>
    </row>
    <row r="1009" spans="1:2" x14ac:dyDescent="0.15">
      <c r="A1009" s="31">
        <v>55060</v>
      </c>
      <c r="B1009" t="s">
        <v>1107</v>
      </c>
    </row>
    <row r="1010" spans="1:2" x14ac:dyDescent="0.15">
      <c r="A1010" s="31">
        <v>55070</v>
      </c>
      <c r="B1010" t="s">
        <v>1108</v>
      </c>
    </row>
    <row r="1011" spans="1:2" x14ac:dyDescent="0.15">
      <c r="A1011" s="31">
        <v>55080</v>
      </c>
      <c r="B1011" t="s">
        <v>1109</v>
      </c>
    </row>
    <row r="1012" spans="1:2" x14ac:dyDescent="0.15">
      <c r="A1012" s="31">
        <v>55090</v>
      </c>
      <c r="B1012" t="s">
        <v>1110</v>
      </c>
    </row>
    <row r="1013" spans="1:2" x14ac:dyDescent="0.15">
      <c r="A1013" s="31">
        <v>55100</v>
      </c>
      <c r="B1013" t="s">
        <v>1111</v>
      </c>
    </row>
    <row r="1014" spans="1:2" x14ac:dyDescent="0.15">
      <c r="A1014" s="31">
        <v>55120</v>
      </c>
      <c r="B1014" t="s">
        <v>1112</v>
      </c>
    </row>
    <row r="1015" spans="1:2" x14ac:dyDescent="0.15">
      <c r="A1015" s="31">
        <v>55130</v>
      </c>
      <c r="B1015" t="s">
        <v>1113</v>
      </c>
    </row>
    <row r="1016" spans="1:2" x14ac:dyDescent="0.15">
      <c r="A1016" s="31">
        <v>55140</v>
      </c>
      <c r="B1016" t="s">
        <v>1114</v>
      </c>
    </row>
    <row r="1017" spans="1:2" x14ac:dyDescent="0.15">
      <c r="A1017" s="31">
        <v>55150</v>
      </c>
      <c r="B1017" t="s">
        <v>1115</v>
      </c>
    </row>
    <row r="1018" spans="1:2" x14ac:dyDescent="0.15">
      <c r="A1018" s="31">
        <v>55160</v>
      </c>
      <c r="B1018" t="s">
        <v>1116</v>
      </c>
    </row>
    <row r="1019" spans="1:2" x14ac:dyDescent="0.15">
      <c r="A1019" s="31">
        <v>55170</v>
      </c>
      <c r="B1019" t="s">
        <v>1117</v>
      </c>
    </row>
    <row r="1020" spans="1:2" x14ac:dyDescent="0.15">
      <c r="A1020" s="31">
        <v>55180</v>
      </c>
      <c r="B1020" t="s">
        <v>1118</v>
      </c>
    </row>
    <row r="1021" spans="1:2" x14ac:dyDescent="0.15">
      <c r="A1021" s="31">
        <v>55190</v>
      </c>
      <c r="B1021" t="s">
        <v>1119</v>
      </c>
    </row>
    <row r="1022" spans="1:2" x14ac:dyDescent="0.15">
      <c r="A1022" s="31">
        <v>55200</v>
      </c>
      <c r="B1022" t="s">
        <v>1120</v>
      </c>
    </row>
    <row r="1023" spans="1:2" x14ac:dyDescent="0.15">
      <c r="A1023" s="31">
        <v>55280</v>
      </c>
      <c r="B1023" t="s">
        <v>1121</v>
      </c>
    </row>
    <row r="1024" spans="1:2" x14ac:dyDescent="0.15">
      <c r="A1024" s="31">
        <v>55290</v>
      </c>
      <c r="B1024" t="s">
        <v>1122</v>
      </c>
    </row>
    <row r="1025" spans="1:2" x14ac:dyDescent="0.15">
      <c r="A1025" s="31">
        <v>55300</v>
      </c>
      <c r="B1025" t="s">
        <v>1123</v>
      </c>
    </row>
    <row r="1026" spans="1:2" x14ac:dyDescent="0.15">
      <c r="A1026" s="31">
        <v>55320</v>
      </c>
      <c r="B1026" t="s">
        <v>1124</v>
      </c>
    </row>
    <row r="1027" spans="1:2" x14ac:dyDescent="0.15">
      <c r="A1027" s="31">
        <v>55330</v>
      </c>
      <c r="B1027" t="s">
        <v>1125</v>
      </c>
    </row>
    <row r="1028" spans="1:2" x14ac:dyDescent="0.15">
      <c r="A1028" s="31">
        <v>56010</v>
      </c>
      <c r="B1028" t="s">
        <v>1126</v>
      </c>
    </row>
    <row r="1029" spans="1:2" x14ac:dyDescent="0.15">
      <c r="A1029" s="31">
        <v>56040</v>
      </c>
      <c r="B1029" t="s">
        <v>1127</v>
      </c>
    </row>
    <row r="1030" spans="1:2" x14ac:dyDescent="0.15">
      <c r="A1030" s="31">
        <v>56070</v>
      </c>
      <c r="B1030" t="s">
        <v>1128</v>
      </c>
    </row>
    <row r="1031" spans="1:2" x14ac:dyDescent="0.15">
      <c r="A1031" s="31">
        <v>56090</v>
      </c>
      <c r="B1031" t="s">
        <v>1129</v>
      </c>
    </row>
    <row r="1032" spans="1:2" x14ac:dyDescent="0.15">
      <c r="A1032" s="31">
        <v>56100</v>
      </c>
      <c r="B1032" t="s">
        <v>1130</v>
      </c>
    </row>
    <row r="1033" spans="1:2" x14ac:dyDescent="0.15">
      <c r="A1033" s="31">
        <v>56120</v>
      </c>
      <c r="B1033" t="s">
        <v>1131</v>
      </c>
    </row>
    <row r="1034" spans="1:2" x14ac:dyDescent="0.15">
      <c r="A1034" s="31">
        <v>56160</v>
      </c>
      <c r="B1034" t="s">
        <v>1132</v>
      </c>
    </row>
    <row r="1035" spans="1:2" x14ac:dyDescent="0.15">
      <c r="A1035" s="31">
        <v>56210</v>
      </c>
      <c r="B1035" t="s">
        <v>1133</v>
      </c>
    </row>
    <row r="1036" spans="1:2" x14ac:dyDescent="0.15">
      <c r="A1036" s="31">
        <v>56220</v>
      </c>
      <c r="B1036" t="s">
        <v>1134</v>
      </c>
    </row>
    <row r="1037" spans="1:2" x14ac:dyDescent="0.15">
      <c r="A1037" s="31">
        <v>56240</v>
      </c>
      <c r="B1037" t="s">
        <v>1135</v>
      </c>
    </row>
    <row r="1038" spans="1:2" x14ac:dyDescent="0.15">
      <c r="A1038" s="31">
        <v>56250</v>
      </c>
      <c r="B1038" t="s">
        <v>1136</v>
      </c>
    </row>
    <row r="1039" spans="1:2" x14ac:dyDescent="0.15">
      <c r="A1039" s="31">
        <v>56260</v>
      </c>
      <c r="B1039" t="s">
        <v>1137</v>
      </c>
    </row>
    <row r="1040" spans="1:2" x14ac:dyDescent="0.15">
      <c r="A1040" s="31">
        <v>56270</v>
      </c>
      <c r="B1040" t="s">
        <v>1138</v>
      </c>
    </row>
    <row r="1041" spans="1:2" x14ac:dyDescent="0.15">
      <c r="A1041" s="31">
        <v>56280</v>
      </c>
      <c r="B1041" t="s">
        <v>1139</v>
      </c>
    </row>
    <row r="1042" spans="1:2" x14ac:dyDescent="0.15">
      <c r="A1042" s="31">
        <v>56290</v>
      </c>
      <c r="B1042" t="s">
        <v>1140</v>
      </c>
    </row>
    <row r="1043" spans="1:2" x14ac:dyDescent="0.15">
      <c r="A1043" s="31">
        <v>56300</v>
      </c>
      <c r="B1043" t="s">
        <v>1141</v>
      </c>
    </row>
    <row r="1044" spans="1:2" x14ac:dyDescent="0.15">
      <c r="A1044" s="31">
        <v>56310</v>
      </c>
      <c r="B1044" t="s">
        <v>1142</v>
      </c>
    </row>
    <row r="1045" spans="1:2" x14ac:dyDescent="0.15">
      <c r="A1045" s="31">
        <v>56320</v>
      </c>
      <c r="B1045" t="s">
        <v>1143</v>
      </c>
    </row>
    <row r="1046" spans="1:2" x14ac:dyDescent="0.15">
      <c r="A1046" s="31">
        <v>56330</v>
      </c>
      <c r="B1046" t="s">
        <v>1144</v>
      </c>
    </row>
    <row r="1047" spans="1:2" x14ac:dyDescent="0.15">
      <c r="A1047" s="31">
        <v>57010</v>
      </c>
      <c r="B1047" t="s">
        <v>1145</v>
      </c>
    </row>
    <row r="1048" spans="1:2" x14ac:dyDescent="0.15">
      <c r="A1048" s="31">
        <v>57020</v>
      </c>
      <c r="B1048" t="s">
        <v>1146</v>
      </c>
    </row>
    <row r="1049" spans="1:2" x14ac:dyDescent="0.15">
      <c r="A1049" s="31">
        <v>57030</v>
      </c>
      <c r="B1049" t="s">
        <v>1147</v>
      </c>
    </row>
    <row r="1050" spans="1:2" x14ac:dyDescent="0.15">
      <c r="A1050" s="31">
        <v>57040</v>
      </c>
      <c r="B1050" t="s">
        <v>1148</v>
      </c>
    </row>
    <row r="1051" spans="1:2" x14ac:dyDescent="0.15">
      <c r="A1051" s="31">
        <v>57090</v>
      </c>
      <c r="B1051" t="s">
        <v>1149</v>
      </c>
    </row>
    <row r="1052" spans="1:2" x14ac:dyDescent="0.15">
      <c r="A1052" s="31">
        <v>57100</v>
      </c>
      <c r="B1052" t="s">
        <v>1150</v>
      </c>
    </row>
    <row r="1053" spans="1:2" x14ac:dyDescent="0.15">
      <c r="A1053" s="31">
        <v>57110</v>
      </c>
      <c r="B1053" t="s">
        <v>1151</v>
      </c>
    </row>
    <row r="1054" spans="1:2" x14ac:dyDescent="0.15">
      <c r="A1054" s="31">
        <v>57120</v>
      </c>
      <c r="B1054" t="s">
        <v>1152</v>
      </c>
    </row>
    <row r="1055" spans="1:2" x14ac:dyDescent="0.15">
      <c r="A1055" s="31">
        <v>57130</v>
      </c>
      <c r="B1055" t="s">
        <v>1153</v>
      </c>
    </row>
    <row r="1056" spans="1:2" x14ac:dyDescent="0.15">
      <c r="A1056" s="31">
        <v>57160</v>
      </c>
      <c r="B1056" t="s">
        <v>1154</v>
      </c>
    </row>
    <row r="1057" spans="1:2" x14ac:dyDescent="0.15">
      <c r="A1057" s="31">
        <v>57170</v>
      </c>
      <c r="B1057" t="s">
        <v>1155</v>
      </c>
    </row>
    <row r="1058" spans="1:2" x14ac:dyDescent="0.15">
      <c r="A1058" s="31">
        <v>57180</v>
      </c>
      <c r="B1058" t="s">
        <v>1156</v>
      </c>
    </row>
    <row r="1059" spans="1:2" x14ac:dyDescent="0.15">
      <c r="A1059" s="31">
        <v>57190</v>
      </c>
      <c r="B1059" t="s">
        <v>1157</v>
      </c>
    </row>
    <row r="1060" spans="1:2" x14ac:dyDescent="0.15">
      <c r="A1060" s="31">
        <v>57280</v>
      </c>
      <c r="B1060" t="s">
        <v>1158</v>
      </c>
    </row>
    <row r="1061" spans="1:2" x14ac:dyDescent="0.15">
      <c r="A1061" s="31">
        <v>57300</v>
      </c>
      <c r="B1061" t="s">
        <v>1159</v>
      </c>
    </row>
    <row r="1062" spans="1:2" x14ac:dyDescent="0.15">
      <c r="A1062" s="31">
        <v>57320</v>
      </c>
      <c r="B1062" t="s">
        <v>1160</v>
      </c>
    </row>
    <row r="1063" spans="1:2" x14ac:dyDescent="0.15">
      <c r="A1063" s="31">
        <v>57450</v>
      </c>
      <c r="B1063" t="s">
        <v>1161</v>
      </c>
    </row>
    <row r="1064" spans="1:2" x14ac:dyDescent="0.15">
      <c r="A1064" s="31">
        <v>57460</v>
      </c>
      <c r="B1064" t="s">
        <v>1162</v>
      </c>
    </row>
    <row r="1065" spans="1:2" x14ac:dyDescent="0.15">
      <c r="A1065" s="31">
        <v>57470</v>
      </c>
      <c r="B1065" t="s">
        <v>1163</v>
      </c>
    </row>
    <row r="1066" spans="1:2" x14ac:dyDescent="0.15">
      <c r="A1066" s="31">
        <v>57480</v>
      </c>
      <c r="B1066" t="s">
        <v>1164</v>
      </c>
    </row>
    <row r="1067" spans="1:2" x14ac:dyDescent="0.15">
      <c r="A1067" s="31">
        <v>58010</v>
      </c>
      <c r="B1067" t="s">
        <v>1165</v>
      </c>
    </row>
    <row r="1068" spans="1:2" x14ac:dyDescent="0.15">
      <c r="A1068" s="31">
        <v>58020</v>
      </c>
      <c r="B1068" t="s">
        <v>1166</v>
      </c>
    </row>
    <row r="1069" spans="1:2" x14ac:dyDescent="0.15">
      <c r="A1069" s="31">
        <v>58030</v>
      </c>
      <c r="B1069" t="s">
        <v>1167</v>
      </c>
    </row>
    <row r="1070" spans="1:2" x14ac:dyDescent="0.15">
      <c r="A1070" s="31">
        <v>58040</v>
      </c>
      <c r="B1070" t="s">
        <v>1168</v>
      </c>
    </row>
    <row r="1071" spans="1:2" x14ac:dyDescent="0.15">
      <c r="A1071" s="31">
        <v>58050</v>
      </c>
      <c r="B1071" t="s">
        <v>1169</v>
      </c>
    </row>
    <row r="1072" spans="1:2" x14ac:dyDescent="0.15">
      <c r="A1072" s="31">
        <v>58060</v>
      </c>
      <c r="B1072" t="s">
        <v>1170</v>
      </c>
    </row>
    <row r="1073" spans="1:2" x14ac:dyDescent="0.15">
      <c r="A1073" s="31">
        <v>58070</v>
      </c>
      <c r="B1073" t="s">
        <v>1171</v>
      </c>
    </row>
    <row r="1074" spans="1:2" x14ac:dyDescent="0.15">
      <c r="A1074" s="31">
        <v>58080</v>
      </c>
      <c r="B1074" t="s">
        <v>1172</v>
      </c>
    </row>
    <row r="1075" spans="1:2" x14ac:dyDescent="0.15">
      <c r="A1075" s="31">
        <v>58090</v>
      </c>
      <c r="B1075" t="s">
        <v>1173</v>
      </c>
    </row>
    <row r="1076" spans="1:2" x14ac:dyDescent="0.15">
      <c r="A1076" s="31">
        <v>58100</v>
      </c>
      <c r="B1076" t="s">
        <v>1174</v>
      </c>
    </row>
    <row r="1077" spans="1:2" x14ac:dyDescent="0.15">
      <c r="A1077" s="31">
        <v>58110</v>
      </c>
      <c r="B1077" t="s">
        <v>1175</v>
      </c>
    </row>
    <row r="1078" spans="1:2" x14ac:dyDescent="0.15">
      <c r="A1078" s="31">
        <v>58120</v>
      </c>
      <c r="B1078" t="s">
        <v>1176</v>
      </c>
    </row>
    <row r="1079" spans="1:2" x14ac:dyDescent="0.15">
      <c r="A1079" s="31">
        <v>58130</v>
      </c>
      <c r="B1079" t="s">
        <v>1177</v>
      </c>
    </row>
    <row r="1080" spans="1:2" x14ac:dyDescent="0.15">
      <c r="A1080" s="31">
        <v>58160</v>
      </c>
      <c r="B1080" t="s">
        <v>1178</v>
      </c>
    </row>
    <row r="1081" spans="1:2" x14ac:dyDescent="0.15">
      <c r="A1081" s="31">
        <v>58170</v>
      </c>
      <c r="B1081" t="s">
        <v>1179</v>
      </c>
    </row>
    <row r="1082" spans="1:2" x14ac:dyDescent="0.15">
      <c r="A1082" s="31">
        <v>58180</v>
      </c>
      <c r="B1082" t="s">
        <v>1180</v>
      </c>
    </row>
    <row r="1083" spans="1:2" x14ac:dyDescent="0.15">
      <c r="A1083" s="31">
        <v>58210</v>
      </c>
      <c r="B1083" t="s">
        <v>1181</v>
      </c>
    </row>
    <row r="1084" spans="1:2" x14ac:dyDescent="0.15">
      <c r="A1084" s="31">
        <v>58220</v>
      </c>
      <c r="B1084" t="s">
        <v>1182</v>
      </c>
    </row>
    <row r="1085" spans="1:2" x14ac:dyDescent="0.15">
      <c r="A1085" s="31">
        <v>58240</v>
      </c>
      <c r="B1085" t="s">
        <v>1183</v>
      </c>
    </row>
    <row r="1086" spans="1:2" x14ac:dyDescent="0.15">
      <c r="A1086" s="31">
        <v>58260</v>
      </c>
      <c r="B1086" t="s">
        <v>1184</v>
      </c>
    </row>
    <row r="1087" spans="1:2" x14ac:dyDescent="0.15">
      <c r="A1087" s="31">
        <v>58280</v>
      </c>
      <c r="B1087" t="s">
        <v>1185</v>
      </c>
    </row>
    <row r="1088" spans="1:2" x14ac:dyDescent="0.15">
      <c r="A1088" s="31">
        <v>58340</v>
      </c>
      <c r="B1088" t="s">
        <v>1186</v>
      </c>
    </row>
    <row r="1089" spans="1:2" x14ac:dyDescent="0.15">
      <c r="A1089" s="31">
        <v>58350</v>
      </c>
      <c r="B1089" t="s">
        <v>1187</v>
      </c>
    </row>
    <row r="1090" spans="1:2" x14ac:dyDescent="0.15">
      <c r="A1090" s="31">
        <v>58360</v>
      </c>
      <c r="B1090" t="s">
        <v>1188</v>
      </c>
    </row>
    <row r="1091" spans="1:2" x14ac:dyDescent="0.15">
      <c r="A1091" s="31">
        <v>58370</v>
      </c>
      <c r="B1091" t="s">
        <v>1189</v>
      </c>
    </row>
    <row r="1092" spans="1:2" x14ac:dyDescent="0.15">
      <c r="A1092" s="31">
        <v>58380</v>
      </c>
      <c r="B1092" t="s">
        <v>1190</v>
      </c>
    </row>
    <row r="1093" spans="1:2" x14ac:dyDescent="0.15">
      <c r="A1093" s="31">
        <v>58390</v>
      </c>
      <c r="B1093" t="s">
        <v>1191</v>
      </c>
    </row>
    <row r="1094" spans="1:2" x14ac:dyDescent="0.15">
      <c r="A1094" s="31">
        <v>58400</v>
      </c>
      <c r="B1094" t="s">
        <v>1192</v>
      </c>
    </row>
    <row r="1095" spans="1:2" x14ac:dyDescent="0.15">
      <c r="A1095" s="31">
        <v>58450</v>
      </c>
      <c r="B1095" t="s">
        <v>1193</v>
      </c>
    </row>
    <row r="1096" spans="1:2" x14ac:dyDescent="0.15">
      <c r="A1096" s="31">
        <v>58480</v>
      </c>
      <c r="B1096" t="s">
        <v>1194</v>
      </c>
    </row>
    <row r="1097" spans="1:2" x14ac:dyDescent="0.15">
      <c r="A1097" s="31">
        <v>58490</v>
      </c>
      <c r="B1097" t="s">
        <v>1195</v>
      </c>
    </row>
    <row r="1098" spans="1:2" x14ac:dyDescent="0.15">
      <c r="A1098" s="31">
        <v>58500</v>
      </c>
      <c r="B1098" t="s">
        <v>1196</v>
      </c>
    </row>
    <row r="1099" spans="1:2" x14ac:dyDescent="0.15">
      <c r="A1099" s="31">
        <v>58510</v>
      </c>
      <c r="B1099" t="s">
        <v>1197</v>
      </c>
    </row>
    <row r="1100" spans="1:2" x14ac:dyDescent="0.15">
      <c r="A1100" s="31">
        <v>58520</v>
      </c>
      <c r="B1100" t="s">
        <v>1198</v>
      </c>
    </row>
    <row r="1101" spans="1:2" x14ac:dyDescent="0.15">
      <c r="A1101" s="31">
        <v>58530</v>
      </c>
      <c r="B1101" t="s">
        <v>1199</v>
      </c>
    </row>
    <row r="1102" spans="1:2" x14ac:dyDescent="0.15">
      <c r="A1102" s="31">
        <v>58540</v>
      </c>
      <c r="B1102" t="s">
        <v>1200</v>
      </c>
    </row>
    <row r="1103" spans="1:2" x14ac:dyDescent="0.15">
      <c r="A1103" s="31">
        <v>58550</v>
      </c>
      <c r="B1103" t="s">
        <v>1201</v>
      </c>
    </row>
    <row r="1104" spans="1:2" x14ac:dyDescent="0.15">
      <c r="A1104" s="31">
        <v>58560</v>
      </c>
      <c r="B1104" t="s">
        <v>1202</v>
      </c>
    </row>
    <row r="1105" spans="1:2" x14ac:dyDescent="0.15">
      <c r="A1105" s="31">
        <v>58570</v>
      </c>
      <c r="B1105" t="s">
        <v>1203</v>
      </c>
    </row>
    <row r="1106" spans="1:2" x14ac:dyDescent="0.15">
      <c r="A1106" s="31">
        <v>58580</v>
      </c>
      <c r="B1106" t="s">
        <v>1204</v>
      </c>
    </row>
    <row r="1107" spans="1:2" x14ac:dyDescent="0.15">
      <c r="A1107" s="31">
        <v>58590</v>
      </c>
      <c r="B1107" t="s">
        <v>1205</v>
      </c>
    </row>
    <row r="1108" spans="1:2" x14ac:dyDescent="0.15">
      <c r="A1108" s="31">
        <v>58600</v>
      </c>
      <c r="B1108" t="s">
        <v>1206</v>
      </c>
    </row>
    <row r="1109" spans="1:2" x14ac:dyDescent="0.15">
      <c r="A1109" s="31">
        <v>58610</v>
      </c>
      <c r="B1109" t="s">
        <v>1207</v>
      </c>
    </row>
    <row r="1110" spans="1:2" x14ac:dyDescent="0.15">
      <c r="A1110" s="31">
        <v>58620</v>
      </c>
      <c r="B1110" t="s">
        <v>1208</v>
      </c>
    </row>
    <row r="1111" spans="1:2" x14ac:dyDescent="0.15">
      <c r="A1111" s="31">
        <v>58630</v>
      </c>
      <c r="B1111" t="s">
        <v>1209</v>
      </c>
    </row>
    <row r="1112" spans="1:2" x14ac:dyDescent="0.15">
      <c r="A1112" s="31">
        <v>58640</v>
      </c>
      <c r="B1112" t="s">
        <v>1210</v>
      </c>
    </row>
    <row r="1113" spans="1:2" x14ac:dyDescent="0.15">
      <c r="A1113" s="31">
        <v>58650</v>
      </c>
      <c r="B1113" t="s">
        <v>1211</v>
      </c>
    </row>
    <row r="1114" spans="1:2" x14ac:dyDescent="0.15">
      <c r="A1114" s="31">
        <v>58660</v>
      </c>
      <c r="B1114" t="s">
        <v>1212</v>
      </c>
    </row>
    <row r="1115" spans="1:2" x14ac:dyDescent="0.15">
      <c r="A1115" s="31">
        <v>58670</v>
      </c>
      <c r="B1115" t="s">
        <v>1213</v>
      </c>
    </row>
    <row r="1116" spans="1:2" x14ac:dyDescent="0.15">
      <c r="A1116" s="31">
        <v>58680</v>
      </c>
      <c r="B1116" t="s">
        <v>1214</v>
      </c>
    </row>
    <row r="1117" spans="1:2" x14ac:dyDescent="0.15">
      <c r="A1117" s="31">
        <v>58690</v>
      </c>
      <c r="B1117" t="s">
        <v>1215</v>
      </c>
    </row>
    <row r="1118" spans="1:2" x14ac:dyDescent="0.15">
      <c r="A1118" s="31">
        <v>58700</v>
      </c>
      <c r="B1118" t="s">
        <v>1216</v>
      </c>
    </row>
    <row r="1119" spans="1:2" x14ac:dyDescent="0.15">
      <c r="A1119" s="31">
        <v>58710</v>
      </c>
      <c r="B1119" t="s">
        <v>1217</v>
      </c>
    </row>
    <row r="1120" spans="1:2" x14ac:dyDescent="0.15">
      <c r="A1120" s="31">
        <v>59380</v>
      </c>
      <c r="B1120" t="s">
        <v>1218</v>
      </c>
    </row>
    <row r="1121" spans="1:2" x14ac:dyDescent="0.15">
      <c r="A1121" s="31">
        <v>59390</v>
      </c>
      <c r="B1121" t="s">
        <v>1219</v>
      </c>
    </row>
    <row r="1122" spans="1:2" x14ac:dyDescent="0.15">
      <c r="A1122" s="31">
        <v>59400</v>
      </c>
      <c r="B1122" t="s">
        <v>1220</v>
      </c>
    </row>
    <row r="1123" spans="1:2" x14ac:dyDescent="0.15">
      <c r="A1123" s="31">
        <v>59410</v>
      </c>
      <c r="B1123" t="s">
        <v>1221</v>
      </c>
    </row>
    <row r="1124" spans="1:2" x14ac:dyDescent="0.15">
      <c r="A1124" s="31">
        <v>59420</v>
      </c>
      <c r="B1124" t="s">
        <v>1222</v>
      </c>
    </row>
    <row r="1125" spans="1:2" x14ac:dyDescent="0.15">
      <c r="A1125" s="31">
        <v>59430</v>
      </c>
      <c r="B1125" t="s">
        <v>1223</v>
      </c>
    </row>
    <row r="1126" spans="1:2" x14ac:dyDescent="0.15">
      <c r="A1126" s="31">
        <v>59440</v>
      </c>
      <c r="B1126" t="s">
        <v>1224</v>
      </c>
    </row>
    <row r="1127" spans="1:2" x14ac:dyDescent="0.15">
      <c r="A1127" s="31">
        <v>59450</v>
      </c>
      <c r="B1127" t="s">
        <v>1225</v>
      </c>
    </row>
    <row r="1128" spans="1:2" x14ac:dyDescent="0.15">
      <c r="A1128" s="31">
        <v>59460</v>
      </c>
      <c r="B1128" t="s">
        <v>1226</v>
      </c>
    </row>
    <row r="1129" spans="1:2" x14ac:dyDescent="0.15">
      <c r="A1129" s="31">
        <v>59470</v>
      </c>
      <c r="B1129" t="s">
        <v>1227</v>
      </c>
    </row>
    <row r="1130" spans="1:2" x14ac:dyDescent="0.15">
      <c r="A1130" s="31">
        <v>59480</v>
      </c>
      <c r="B1130" t="s">
        <v>1228</v>
      </c>
    </row>
    <row r="1131" spans="1:2" x14ac:dyDescent="0.15">
      <c r="A1131" s="31">
        <v>59490</v>
      </c>
      <c r="B1131" t="s">
        <v>1229</v>
      </c>
    </row>
    <row r="1132" spans="1:2" x14ac:dyDescent="0.15">
      <c r="A1132" s="31">
        <v>59520</v>
      </c>
      <c r="B1132" t="s">
        <v>1230</v>
      </c>
    </row>
    <row r="1133" spans="1:2" x14ac:dyDescent="0.15">
      <c r="A1133" s="31">
        <v>59530</v>
      </c>
      <c r="B1133" t="s">
        <v>1231</v>
      </c>
    </row>
    <row r="1134" spans="1:2" x14ac:dyDescent="0.15">
      <c r="A1134" s="31">
        <v>59630</v>
      </c>
      <c r="B1134" t="s">
        <v>1232</v>
      </c>
    </row>
    <row r="1135" spans="1:2" x14ac:dyDescent="0.15">
      <c r="A1135" s="31">
        <v>59640</v>
      </c>
      <c r="B1135" t="s">
        <v>1233</v>
      </c>
    </row>
    <row r="1136" spans="1:2" x14ac:dyDescent="0.15">
      <c r="A1136" s="31">
        <v>59650</v>
      </c>
      <c r="B1136" t="s">
        <v>1234</v>
      </c>
    </row>
    <row r="1137" spans="1:2" x14ac:dyDescent="0.15">
      <c r="A1137" s="31">
        <v>59700</v>
      </c>
      <c r="B1137" t="s">
        <v>1235</v>
      </c>
    </row>
    <row r="1138" spans="1:2" x14ac:dyDescent="0.15">
      <c r="A1138" s="31">
        <v>59720</v>
      </c>
      <c r="B1138" t="s">
        <v>1236</v>
      </c>
    </row>
    <row r="1139" spans="1:2" x14ac:dyDescent="0.15">
      <c r="A1139" s="31">
        <v>59740</v>
      </c>
      <c r="B1139" t="s">
        <v>1237</v>
      </c>
    </row>
    <row r="1140" spans="1:2" x14ac:dyDescent="0.15">
      <c r="A1140" s="31">
        <v>60010</v>
      </c>
      <c r="B1140" t="s">
        <v>1238</v>
      </c>
    </row>
    <row r="1141" spans="1:2" x14ac:dyDescent="0.15">
      <c r="A1141" s="31">
        <v>60020</v>
      </c>
      <c r="B1141" t="s">
        <v>1239</v>
      </c>
    </row>
    <row r="1142" spans="1:2" x14ac:dyDescent="0.15">
      <c r="A1142" s="31">
        <v>60030</v>
      </c>
      <c r="B1142" t="s">
        <v>1240</v>
      </c>
    </row>
    <row r="1143" spans="1:2" x14ac:dyDescent="0.15">
      <c r="A1143" s="31">
        <v>60040</v>
      </c>
      <c r="B1143" t="s">
        <v>1241</v>
      </c>
    </row>
    <row r="1144" spans="1:2" x14ac:dyDescent="0.15">
      <c r="A1144" s="31">
        <v>60050</v>
      </c>
      <c r="B1144" t="s">
        <v>1242</v>
      </c>
    </row>
    <row r="1145" spans="1:2" x14ac:dyDescent="0.15">
      <c r="A1145" s="31">
        <v>60060</v>
      </c>
      <c r="B1145" t="s">
        <v>1243</v>
      </c>
    </row>
    <row r="1146" spans="1:2" x14ac:dyDescent="0.15">
      <c r="A1146" s="31">
        <v>60070</v>
      </c>
      <c r="B1146" t="s">
        <v>1244</v>
      </c>
    </row>
    <row r="1147" spans="1:2" x14ac:dyDescent="0.15">
      <c r="A1147" s="31">
        <v>60080</v>
      </c>
      <c r="B1147" t="s">
        <v>1245</v>
      </c>
    </row>
    <row r="1148" spans="1:2" x14ac:dyDescent="0.15">
      <c r="A1148" s="31">
        <v>60090</v>
      </c>
      <c r="B1148" t="s">
        <v>1246</v>
      </c>
    </row>
    <row r="1149" spans="1:2" x14ac:dyDescent="0.15">
      <c r="A1149" s="31">
        <v>60100</v>
      </c>
      <c r="B1149" t="s">
        <v>1247</v>
      </c>
    </row>
    <row r="1150" spans="1:2" x14ac:dyDescent="0.15">
      <c r="A1150" s="31">
        <v>60110</v>
      </c>
      <c r="B1150" t="s">
        <v>1248</v>
      </c>
    </row>
    <row r="1151" spans="1:2" x14ac:dyDescent="0.15">
      <c r="A1151" s="31">
        <v>60120</v>
      </c>
      <c r="B1151" t="s">
        <v>1249</v>
      </c>
    </row>
    <row r="1152" spans="1:2" x14ac:dyDescent="0.15">
      <c r="A1152" s="31">
        <v>60130</v>
      </c>
      <c r="B1152" t="s">
        <v>1250</v>
      </c>
    </row>
    <row r="1153" spans="1:2" x14ac:dyDescent="0.15">
      <c r="A1153" s="31">
        <v>60150</v>
      </c>
      <c r="B1153" t="s">
        <v>1251</v>
      </c>
    </row>
    <row r="1154" spans="1:2" x14ac:dyDescent="0.15">
      <c r="A1154" s="31">
        <v>60160</v>
      </c>
      <c r="B1154" t="s">
        <v>1252</v>
      </c>
    </row>
    <row r="1155" spans="1:2" x14ac:dyDescent="0.15">
      <c r="A1155" s="31">
        <v>60170</v>
      </c>
      <c r="B1155" t="s">
        <v>1253</v>
      </c>
    </row>
    <row r="1156" spans="1:2" x14ac:dyDescent="0.15">
      <c r="A1156" s="31">
        <v>60180</v>
      </c>
      <c r="B1156" t="s">
        <v>1254</v>
      </c>
    </row>
    <row r="1157" spans="1:2" x14ac:dyDescent="0.15">
      <c r="A1157" s="31">
        <v>60190</v>
      </c>
      <c r="B1157" t="s">
        <v>1255</v>
      </c>
    </row>
    <row r="1158" spans="1:2" x14ac:dyDescent="0.15">
      <c r="A1158" s="31">
        <v>60200</v>
      </c>
      <c r="B1158" t="s">
        <v>1256</v>
      </c>
    </row>
    <row r="1159" spans="1:2" x14ac:dyDescent="0.15">
      <c r="A1159" s="31">
        <v>60210</v>
      </c>
      <c r="B1159" t="s">
        <v>1257</v>
      </c>
    </row>
    <row r="1160" spans="1:2" x14ac:dyDescent="0.15">
      <c r="A1160" s="31">
        <v>60220</v>
      </c>
      <c r="B1160" t="s">
        <v>1258</v>
      </c>
    </row>
    <row r="1161" spans="1:2" x14ac:dyDescent="0.15">
      <c r="A1161" s="31">
        <v>60230</v>
      </c>
      <c r="B1161" t="s">
        <v>1259</v>
      </c>
    </row>
    <row r="1162" spans="1:2" x14ac:dyDescent="0.15">
      <c r="A1162" s="31">
        <v>60240</v>
      </c>
      <c r="B1162" t="s">
        <v>1260</v>
      </c>
    </row>
    <row r="1163" spans="1:2" x14ac:dyDescent="0.15">
      <c r="A1163" s="31">
        <v>60250</v>
      </c>
      <c r="B1163" t="s">
        <v>1261</v>
      </c>
    </row>
    <row r="1164" spans="1:2" x14ac:dyDescent="0.15">
      <c r="A1164" s="31">
        <v>60260</v>
      </c>
      <c r="B1164" t="s">
        <v>1262</v>
      </c>
    </row>
    <row r="1165" spans="1:2" x14ac:dyDescent="0.15">
      <c r="A1165" s="31">
        <v>60270</v>
      </c>
      <c r="B1165" t="s">
        <v>1263</v>
      </c>
    </row>
    <row r="1166" spans="1:2" x14ac:dyDescent="0.15">
      <c r="A1166" s="31">
        <v>60280</v>
      </c>
      <c r="B1166" t="s">
        <v>1264</v>
      </c>
    </row>
    <row r="1167" spans="1:2" x14ac:dyDescent="0.15">
      <c r="A1167" s="31">
        <v>60290</v>
      </c>
      <c r="B1167" t="s">
        <v>1265</v>
      </c>
    </row>
    <row r="1168" spans="1:2" x14ac:dyDescent="0.15">
      <c r="A1168" s="31">
        <v>60300</v>
      </c>
      <c r="B1168" t="s">
        <v>1266</v>
      </c>
    </row>
    <row r="1169" spans="1:2" x14ac:dyDescent="0.15">
      <c r="A1169" s="31">
        <v>60310</v>
      </c>
      <c r="B1169" t="s">
        <v>1267</v>
      </c>
    </row>
    <row r="1170" spans="1:2" x14ac:dyDescent="0.15">
      <c r="A1170" s="31">
        <v>60320</v>
      </c>
      <c r="B1170" t="s">
        <v>1268</v>
      </c>
    </row>
    <row r="1171" spans="1:2" x14ac:dyDescent="0.15">
      <c r="A1171" s="31">
        <v>60330</v>
      </c>
      <c r="B1171" t="s">
        <v>1269</v>
      </c>
    </row>
    <row r="1172" spans="1:2" x14ac:dyDescent="0.15">
      <c r="A1172" s="31">
        <v>60340</v>
      </c>
      <c r="B1172" t="s">
        <v>1270</v>
      </c>
    </row>
    <row r="1173" spans="1:2" x14ac:dyDescent="0.15">
      <c r="A1173" s="31">
        <v>60360</v>
      </c>
      <c r="B1173" t="s">
        <v>1271</v>
      </c>
    </row>
    <row r="1174" spans="1:2" x14ac:dyDescent="0.15">
      <c r="A1174" s="31">
        <v>60370</v>
      </c>
      <c r="B1174" t="s">
        <v>1272</v>
      </c>
    </row>
    <row r="1175" spans="1:2" x14ac:dyDescent="0.15">
      <c r="A1175" s="31">
        <v>60380</v>
      </c>
      <c r="B1175" t="s">
        <v>1273</v>
      </c>
    </row>
    <row r="1176" spans="1:2" x14ac:dyDescent="0.15">
      <c r="A1176" s="31">
        <v>60390</v>
      </c>
      <c r="B1176" t="s">
        <v>1274</v>
      </c>
    </row>
    <row r="1177" spans="1:2" x14ac:dyDescent="0.15">
      <c r="A1177" s="31">
        <v>60400</v>
      </c>
      <c r="B1177" t="s">
        <v>1275</v>
      </c>
    </row>
    <row r="1178" spans="1:2" x14ac:dyDescent="0.15">
      <c r="A1178" s="31">
        <v>60410</v>
      </c>
      <c r="B1178" t="s">
        <v>1276</v>
      </c>
    </row>
    <row r="1179" spans="1:2" x14ac:dyDescent="0.15">
      <c r="A1179" s="31">
        <v>60420</v>
      </c>
      <c r="B1179" t="s">
        <v>1277</v>
      </c>
    </row>
    <row r="1180" spans="1:2" x14ac:dyDescent="0.15">
      <c r="A1180" s="31">
        <v>60430</v>
      </c>
      <c r="B1180" t="s">
        <v>1278</v>
      </c>
    </row>
    <row r="1181" spans="1:2" x14ac:dyDescent="0.15">
      <c r="A1181" s="31">
        <v>60440</v>
      </c>
      <c r="B1181" t="s">
        <v>1279</v>
      </c>
    </row>
    <row r="1182" spans="1:2" x14ac:dyDescent="0.15">
      <c r="A1182" s="31">
        <v>60450</v>
      </c>
      <c r="B1182" t="s">
        <v>1280</v>
      </c>
    </row>
    <row r="1183" spans="1:2" x14ac:dyDescent="0.15">
      <c r="A1183" s="31">
        <v>60460</v>
      </c>
      <c r="B1183" t="s">
        <v>1281</v>
      </c>
    </row>
    <row r="1184" spans="1:2" x14ac:dyDescent="0.15">
      <c r="A1184" s="31">
        <v>60470</v>
      </c>
      <c r="B1184" t="s">
        <v>1282</v>
      </c>
    </row>
    <row r="1185" spans="1:2" x14ac:dyDescent="0.15">
      <c r="A1185" s="31">
        <v>60480</v>
      </c>
      <c r="B1185" t="s">
        <v>1283</v>
      </c>
    </row>
    <row r="1186" spans="1:2" x14ac:dyDescent="0.15">
      <c r="A1186" s="31">
        <v>60490</v>
      </c>
      <c r="B1186" t="s">
        <v>1284</v>
      </c>
    </row>
    <row r="1187" spans="1:2" x14ac:dyDescent="0.15">
      <c r="A1187" s="31">
        <v>60500</v>
      </c>
      <c r="B1187" t="s">
        <v>1285</v>
      </c>
    </row>
    <row r="1188" spans="1:2" x14ac:dyDescent="0.15">
      <c r="A1188" s="31">
        <v>60510</v>
      </c>
      <c r="B1188" t="s">
        <v>1286</v>
      </c>
    </row>
    <row r="1189" spans="1:2" x14ac:dyDescent="0.15">
      <c r="A1189" s="31">
        <v>60520</v>
      </c>
      <c r="B1189" t="s">
        <v>1287</v>
      </c>
    </row>
    <row r="1190" spans="1:2" x14ac:dyDescent="0.15">
      <c r="A1190" s="31">
        <v>60530</v>
      </c>
      <c r="B1190" t="s">
        <v>1288</v>
      </c>
    </row>
    <row r="1191" spans="1:2" x14ac:dyDescent="0.15">
      <c r="A1191" s="31">
        <v>60540</v>
      </c>
      <c r="B1191" t="s">
        <v>1289</v>
      </c>
    </row>
    <row r="1192" spans="1:2" x14ac:dyDescent="0.15">
      <c r="A1192" s="31">
        <v>60550</v>
      </c>
      <c r="B1192" t="s">
        <v>1290</v>
      </c>
    </row>
    <row r="1193" spans="1:2" x14ac:dyDescent="0.15">
      <c r="A1193" s="31">
        <v>60560</v>
      </c>
      <c r="B1193" t="s">
        <v>1291</v>
      </c>
    </row>
    <row r="1194" spans="1:2" x14ac:dyDescent="0.15">
      <c r="A1194" s="31">
        <v>60570</v>
      </c>
      <c r="B1194" t="s">
        <v>1292</v>
      </c>
    </row>
    <row r="1195" spans="1:2" x14ac:dyDescent="0.15">
      <c r="A1195" s="31">
        <v>60590</v>
      </c>
      <c r="B1195" t="s">
        <v>1293</v>
      </c>
    </row>
    <row r="1196" spans="1:2" x14ac:dyDescent="0.15">
      <c r="A1196" s="31">
        <v>60600</v>
      </c>
      <c r="B1196" t="s">
        <v>1294</v>
      </c>
    </row>
    <row r="1197" spans="1:2" x14ac:dyDescent="0.15">
      <c r="A1197" s="31">
        <v>60610</v>
      </c>
      <c r="B1197" t="s">
        <v>1295</v>
      </c>
    </row>
    <row r="1198" spans="1:2" x14ac:dyDescent="0.15">
      <c r="A1198" s="31">
        <v>60620</v>
      </c>
      <c r="B1198" t="s">
        <v>1296</v>
      </c>
    </row>
    <row r="1199" spans="1:2" x14ac:dyDescent="0.15">
      <c r="A1199" s="31">
        <v>60630</v>
      </c>
      <c r="B1199" t="s">
        <v>1297</v>
      </c>
    </row>
    <row r="1200" spans="1:2" x14ac:dyDescent="0.15">
      <c r="A1200" s="31">
        <v>60640</v>
      </c>
      <c r="B1200" t="s">
        <v>1298</v>
      </c>
    </row>
    <row r="1201" spans="1:2" x14ac:dyDescent="0.15">
      <c r="A1201" s="31">
        <v>60650</v>
      </c>
      <c r="B1201" t="s">
        <v>1299</v>
      </c>
    </row>
    <row r="1202" spans="1:2" x14ac:dyDescent="0.15">
      <c r="A1202" s="31">
        <v>60660</v>
      </c>
      <c r="B1202" t="s">
        <v>1300</v>
      </c>
    </row>
    <row r="1203" spans="1:2" x14ac:dyDescent="0.15">
      <c r="A1203" s="31">
        <v>60670</v>
      </c>
      <c r="B1203" t="s">
        <v>1301</v>
      </c>
    </row>
    <row r="1204" spans="1:2" x14ac:dyDescent="0.15">
      <c r="A1204" s="31">
        <v>60680</v>
      </c>
      <c r="B1204" t="s">
        <v>1302</v>
      </c>
    </row>
    <row r="1205" spans="1:2" x14ac:dyDescent="0.15">
      <c r="A1205" s="31">
        <v>60690</v>
      </c>
      <c r="B1205" t="s">
        <v>1303</v>
      </c>
    </row>
    <row r="1206" spans="1:2" x14ac:dyDescent="0.15">
      <c r="A1206" s="31">
        <v>60700</v>
      </c>
      <c r="B1206" t="s">
        <v>1304</v>
      </c>
    </row>
    <row r="1207" spans="1:2" x14ac:dyDescent="0.15">
      <c r="A1207" s="31">
        <v>61010</v>
      </c>
      <c r="B1207" t="s">
        <v>1305</v>
      </c>
    </row>
    <row r="1208" spans="1:2" x14ac:dyDescent="0.15">
      <c r="A1208" s="31">
        <v>61011</v>
      </c>
      <c r="B1208" t="s">
        <v>1306</v>
      </c>
    </row>
    <row r="1209" spans="1:2" x14ac:dyDescent="0.15">
      <c r="A1209" s="31">
        <v>61020</v>
      </c>
      <c r="B1209" t="s">
        <v>1307</v>
      </c>
    </row>
    <row r="1210" spans="1:2" x14ac:dyDescent="0.15">
      <c r="A1210" s="31">
        <v>61030</v>
      </c>
      <c r="B1210" t="s">
        <v>1308</v>
      </c>
    </row>
    <row r="1211" spans="1:2" x14ac:dyDescent="0.15">
      <c r="A1211" s="31">
        <v>61040</v>
      </c>
      <c r="B1211" t="s">
        <v>1309</v>
      </c>
    </row>
    <row r="1212" spans="1:2" x14ac:dyDescent="0.15">
      <c r="A1212" s="31">
        <v>61050</v>
      </c>
      <c r="B1212" t="s">
        <v>1310</v>
      </c>
    </row>
    <row r="1213" spans="1:2" x14ac:dyDescent="0.15">
      <c r="A1213" s="31">
        <v>61060</v>
      </c>
      <c r="B1213" t="s">
        <v>1311</v>
      </c>
    </row>
    <row r="1214" spans="1:2" x14ac:dyDescent="0.15">
      <c r="A1214" s="31">
        <v>61070</v>
      </c>
      <c r="B1214" t="s">
        <v>1312</v>
      </c>
    </row>
    <row r="1215" spans="1:2" x14ac:dyDescent="0.15">
      <c r="A1215" s="31">
        <v>61080</v>
      </c>
      <c r="B1215" t="s">
        <v>1313</v>
      </c>
    </row>
    <row r="1216" spans="1:2" x14ac:dyDescent="0.15">
      <c r="A1216" s="31">
        <v>61090</v>
      </c>
      <c r="B1216" t="s">
        <v>1314</v>
      </c>
    </row>
    <row r="1217" spans="1:2" x14ac:dyDescent="0.15">
      <c r="A1217" s="31">
        <v>61100</v>
      </c>
      <c r="B1217" t="s">
        <v>1315</v>
      </c>
    </row>
    <row r="1218" spans="1:2" x14ac:dyDescent="0.15">
      <c r="A1218" s="31">
        <v>61110</v>
      </c>
      <c r="B1218" t="s">
        <v>1316</v>
      </c>
    </row>
    <row r="1219" spans="1:2" x14ac:dyDescent="0.15">
      <c r="A1219" s="31">
        <v>61120</v>
      </c>
      <c r="B1219" t="s">
        <v>1317</v>
      </c>
    </row>
    <row r="1220" spans="1:2" x14ac:dyDescent="0.15">
      <c r="A1220" s="31">
        <v>61130</v>
      </c>
      <c r="B1220" t="s">
        <v>1318</v>
      </c>
    </row>
    <row r="1221" spans="1:2" x14ac:dyDescent="0.15">
      <c r="A1221" s="31">
        <v>61140</v>
      </c>
      <c r="B1221" t="s">
        <v>1319</v>
      </c>
    </row>
    <row r="1222" spans="1:2" x14ac:dyDescent="0.15">
      <c r="A1222" s="31">
        <v>61150</v>
      </c>
      <c r="B1222" t="s">
        <v>1320</v>
      </c>
    </row>
    <row r="1223" spans="1:2" x14ac:dyDescent="0.15">
      <c r="A1223" s="31">
        <v>61160</v>
      </c>
      <c r="B1223" t="s">
        <v>1321</v>
      </c>
    </row>
    <row r="1224" spans="1:2" x14ac:dyDescent="0.15">
      <c r="A1224" s="31">
        <v>61170</v>
      </c>
      <c r="B1224" t="s">
        <v>1322</v>
      </c>
    </row>
    <row r="1225" spans="1:2" x14ac:dyDescent="0.15">
      <c r="A1225" s="31">
        <v>61180</v>
      </c>
      <c r="B1225" t="s">
        <v>1323</v>
      </c>
    </row>
    <row r="1226" spans="1:2" x14ac:dyDescent="0.15">
      <c r="A1226" s="31">
        <v>61190</v>
      </c>
      <c r="B1226" t="s">
        <v>1324</v>
      </c>
    </row>
    <row r="1227" spans="1:2" x14ac:dyDescent="0.15">
      <c r="A1227" s="31">
        <v>61200</v>
      </c>
      <c r="B1227" t="s">
        <v>1325</v>
      </c>
    </row>
    <row r="1228" spans="1:2" x14ac:dyDescent="0.15">
      <c r="A1228" s="31">
        <v>61210</v>
      </c>
      <c r="B1228" t="s">
        <v>1326</v>
      </c>
    </row>
    <row r="1229" spans="1:2" x14ac:dyDescent="0.15">
      <c r="A1229" s="31">
        <v>61220</v>
      </c>
      <c r="B1229" t="s">
        <v>1327</v>
      </c>
    </row>
    <row r="1230" spans="1:2" x14ac:dyDescent="0.15">
      <c r="A1230" s="31">
        <v>61230</v>
      </c>
      <c r="B1230" t="s">
        <v>1328</v>
      </c>
    </row>
    <row r="1231" spans="1:2" x14ac:dyDescent="0.15">
      <c r="A1231" s="31">
        <v>61240</v>
      </c>
      <c r="B1231" t="s">
        <v>1329</v>
      </c>
    </row>
    <row r="1232" spans="1:2" x14ac:dyDescent="0.15">
      <c r="A1232" s="31">
        <v>61250</v>
      </c>
      <c r="B1232" t="s">
        <v>1330</v>
      </c>
    </row>
    <row r="1233" spans="1:2" x14ac:dyDescent="0.15">
      <c r="A1233" s="31">
        <v>61260</v>
      </c>
      <c r="B1233" t="s">
        <v>1331</v>
      </c>
    </row>
    <row r="1234" spans="1:2" x14ac:dyDescent="0.15">
      <c r="A1234" s="31">
        <v>61270</v>
      </c>
      <c r="B1234" t="s">
        <v>1332</v>
      </c>
    </row>
    <row r="1235" spans="1:2" x14ac:dyDescent="0.15">
      <c r="A1235" s="31">
        <v>61280</v>
      </c>
      <c r="B1235" t="s">
        <v>1333</v>
      </c>
    </row>
    <row r="1236" spans="1:2" x14ac:dyDescent="0.15">
      <c r="A1236" s="31">
        <v>61290</v>
      </c>
      <c r="B1236" t="s">
        <v>1334</v>
      </c>
    </row>
    <row r="1237" spans="1:2" x14ac:dyDescent="0.15">
      <c r="A1237" s="31">
        <v>61300</v>
      </c>
      <c r="B1237" t="s">
        <v>1335</v>
      </c>
    </row>
    <row r="1238" spans="1:2" x14ac:dyDescent="0.15">
      <c r="A1238" s="31">
        <v>61310</v>
      </c>
      <c r="B1238" t="s">
        <v>1336</v>
      </c>
    </row>
    <row r="1239" spans="1:2" x14ac:dyDescent="0.15">
      <c r="A1239" s="31">
        <v>61320</v>
      </c>
      <c r="B1239" t="s">
        <v>1337</v>
      </c>
    </row>
    <row r="1240" spans="1:2" x14ac:dyDescent="0.15">
      <c r="A1240" s="31">
        <v>61330</v>
      </c>
      <c r="B1240" t="s">
        <v>1338</v>
      </c>
    </row>
    <row r="1241" spans="1:2" x14ac:dyDescent="0.15">
      <c r="A1241" s="31">
        <v>61340</v>
      </c>
      <c r="B1241" t="s">
        <v>1339</v>
      </c>
    </row>
    <row r="1242" spans="1:2" x14ac:dyDescent="0.15">
      <c r="A1242" s="31">
        <v>61350</v>
      </c>
      <c r="B1242" t="s">
        <v>1340</v>
      </c>
    </row>
    <row r="1243" spans="1:2" x14ac:dyDescent="0.15">
      <c r="A1243" s="31">
        <v>61360</v>
      </c>
      <c r="B1243" t="s">
        <v>1341</v>
      </c>
    </row>
    <row r="1244" spans="1:2" x14ac:dyDescent="0.15">
      <c r="A1244" s="31">
        <v>61370</v>
      </c>
      <c r="B1244" t="s">
        <v>1342</v>
      </c>
    </row>
    <row r="1245" spans="1:2" x14ac:dyDescent="0.15">
      <c r="A1245" s="31">
        <v>61380</v>
      </c>
      <c r="B1245" t="s">
        <v>1343</v>
      </c>
    </row>
    <row r="1246" spans="1:2" x14ac:dyDescent="0.15">
      <c r="A1246" s="31">
        <v>61390</v>
      </c>
      <c r="B1246" t="s">
        <v>1344</v>
      </c>
    </row>
    <row r="1247" spans="1:2" x14ac:dyDescent="0.15">
      <c r="A1247" s="31">
        <v>61400</v>
      </c>
      <c r="B1247" t="s">
        <v>1345</v>
      </c>
    </row>
    <row r="1248" spans="1:2" x14ac:dyDescent="0.15">
      <c r="A1248" s="31">
        <v>61410</v>
      </c>
      <c r="B1248" t="s">
        <v>1346</v>
      </c>
    </row>
    <row r="1249" spans="1:2" x14ac:dyDescent="0.15">
      <c r="A1249" s="31">
        <v>61420</v>
      </c>
      <c r="B1249" t="s">
        <v>1347</v>
      </c>
    </row>
    <row r="1250" spans="1:2" x14ac:dyDescent="0.15">
      <c r="A1250" s="31">
        <v>61430</v>
      </c>
      <c r="B1250" t="s">
        <v>1348</v>
      </c>
    </row>
    <row r="1251" spans="1:2" x14ac:dyDescent="0.15">
      <c r="A1251" s="31">
        <v>61440</v>
      </c>
      <c r="B1251" t="s">
        <v>1349</v>
      </c>
    </row>
    <row r="1252" spans="1:2" x14ac:dyDescent="0.15">
      <c r="A1252" s="31">
        <v>61450</v>
      </c>
      <c r="B1252" t="s">
        <v>1350</v>
      </c>
    </row>
    <row r="1253" spans="1:2" x14ac:dyDescent="0.15">
      <c r="A1253" s="31">
        <v>61460</v>
      </c>
      <c r="B1253" t="s">
        <v>1351</v>
      </c>
    </row>
    <row r="1254" spans="1:2" x14ac:dyDescent="0.15">
      <c r="A1254" s="31">
        <v>61470</v>
      </c>
      <c r="B1254" t="s">
        <v>1352</v>
      </c>
    </row>
    <row r="1255" spans="1:2" x14ac:dyDescent="0.15">
      <c r="A1255" s="31">
        <v>61480</v>
      </c>
      <c r="B1255" t="s">
        <v>1353</v>
      </c>
    </row>
    <row r="1256" spans="1:2" x14ac:dyDescent="0.15">
      <c r="A1256" s="31">
        <v>61490</v>
      </c>
      <c r="B1256" t="s">
        <v>1354</v>
      </c>
    </row>
    <row r="1257" spans="1:2" x14ac:dyDescent="0.15">
      <c r="A1257" s="31">
        <v>61500</v>
      </c>
      <c r="B1257" t="s">
        <v>1355</v>
      </c>
    </row>
    <row r="1258" spans="1:2" x14ac:dyDescent="0.15">
      <c r="A1258" s="31">
        <v>61510</v>
      </c>
      <c r="B1258" t="s">
        <v>1356</v>
      </c>
    </row>
    <row r="1259" spans="1:2" x14ac:dyDescent="0.15">
      <c r="A1259" s="31">
        <v>61520</v>
      </c>
      <c r="B1259" t="s">
        <v>1357</v>
      </c>
    </row>
    <row r="1260" spans="1:2" x14ac:dyDescent="0.15">
      <c r="A1260" s="31">
        <v>61530</v>
      </c>
      <c r="B1260" t="s">
        <v>1358</v>
      </c>
    </row>
    <row r="1261" spans="1:2" x14ac:dyDescent="0.15">
      <c r="A1261" s="31">
        <v>61540</v>
      </c>
      <c r="B1261" t="s">
        <v>1359</v>
      </c>
    </row>
    <row r="1262" spans="1:2" x14ac:dyDescent="0.15">
      <c r="A1262" s="31">
        <v>61550</v>
      </c>
      <c r="B1262" t="s">
        <v>1360</v>
      </c>
    </row>
    <row r="1263" spans="1:2" x14ac:dyDescent="0.15">
      <c r="A1263" s="31">
        <v>61560</v>
      </c>
      <c r="B1263" t="s">
        <v>1361</v>
      </c>
    </row>
    <row r="1264" spans="1:2" x14ac:dyDescent="0.15">
      <c r="A1264" s="31">
        <v>61570</v>
      </c>
      <c r="B1264" t="s">
        <v>1362</v>
      </c>
    </row>
    <row r="1265" spans="1:2" x14ac:dyDescent="0.15">
      <c r="A1265" s="31">
        <v>61590</v>
      </c>
      <c r="B1265" t="s">
        <v>1363</v>
      </c>
    </row>
    <row r="1266" spans="1:2" x14ac:dyDescent="0.15">
      <c r="A1266" s="31">
        <v>61600</v>
      </c>
      <c r="B1266" t="s">
        <v>1364</v>
      </c>
    </row>
    <row r="1267" spans="1:2" x14ac:dyDescent="0.15">
      <c r="A1267" s="31">
        <v>61610</v>
      </c>
      <c r="B1267" t="s">
        <v>1365</v>
      </c>
    </row>
    <row r="1268" spans="1:2" x14ac:dyDescent="0.15">
      <c r="A1268" s="31">
        <v>61620</v>
      </c>
      <c r="B1268" t="s">
        <v>1366</v>
      </c>
    </row>
    <row r="1269" spans="1:2" x14ac:dyDescent="0.15">
      <c r="A1269" s="31">
        <v>61630</v>
      </c>
      <c r="B1269" t="s">
        <v>1367</v>
      </c>
    </row>
    <row r="1270" spans="1:2" x14ac:dyDescent="0.15">
      <c r="A1270" s="31">
        <v>61640</v>
      </c>
      <c r="B1270" t="s">
        <v>1368</v>
      </c>
    </row>
    <row r="1271" spans="1:2" x14ac:dyDescent="0.15">
      <c r="A1271" s="31">
        <v>61650</v>
      </c>
      <c r="B1271" t="s">
        <v>1369</v>
      </c>
    </row>
    <row r="1272" spans="1:2" x14ac:dyDescent="0.15">
      <c r="A1272" s="31">
        <v>61660</v>
      </c>
      <c r="B1272" t="s">
        <v>1370</v>
      </c>
    </row>
    <row r="1273" spans="1:2" x14ac:dyDescent="0.15">
      <c r="A1273" s="31">
        <v>61670</v>
      </c>
      <c r="B1273" t="s">
        <v>1371</v>
      </c>
    </row>
    <row r="1274" spans="1:2" x14ac:dyDescent="0.15">
      <c r="A1274" s="31">
        <v>61680</v>
      </c>
      <c r="B1274" t="s">
        <v>1372</v>
      </c>
    </row>
    <row r="1275" spans="1:2" x14ac:dyDescent="0.15">
      <c r="A1275" s="31">
        <v>61690</v>
      </c>
      <c r="B1275" t="s">
        <v>1373</v>
      </c>
    </row>
    <row r="1276" spans="1:2" x14ac:dyDescent="0.15">
      <c r="A1276" s="31">
        <v>61700</v>
      </c>
      <c r="B1276" t="s">
        <v>1374</v>
      </c>
    </row>
    <row r="1277" spans="1:2" x14ac:dyDescent="0.15">
      <c r="A1277" s="31">
        <v>61710</v>
      </c>
      <c r="B1277" t="s">
        <v>1375</v>
      </c>
    </row>
    <row r="1278" spans="1:2" x14ac:dyDescent="0.15">
      <c r="A1278" s="31">
        <v>61720</v>
      </c>
      <c r="B1278" t="s">
        <v>1376</v>
      </c>
    </row>
    <row r="1279" spans="1:2" x14ac:dyDescent="0.15">
      <c r="A1279" s="31">
        <v>61730</v>
      </c>
      <c r="B1279" t="s">
        <v>1377</v>
      </c>
    </row>
    <row r="1280" spans="1:2" x14ac:dyDescent="0.15">
      <c r="A1280" s="31">
        <v>61740</v>
      </c>
      <c r="B1280" t="s">
        <v>1378</v>
      </c>
    </row>
    <row r="1281" spans="1:2" x14ac:dyDescent="0.15">
      <c r="A1281" s="31">
        <v>62010</v>
      </c>
      <c r="B1281" t="s">
        <v>1379</v>
      </c>
    </row>
    <row r="1282" spans="1:2" x14ac:dyDescent="0.15">
      <c r="A1282" s="31">
        <v>62020</v>
      </c>
      <c r="B1282" t="s">
        <v>1380</v>
      </c>
    </row>
    <row r="1283" spans="1:2" x14ac:dyDescent="0.15">
      <c r="A1283" s="31">
        <v>62030</v>
      </c>
      <c r="B1283" t="s">
        <v>1381</v>
      </c>
    </row>
    <row r="1284" spans="1:2" x14ac:dyDescent="0.15">
      <c r="A1284" s="31">
        <v>62040</v>
      </c>
      <c r="B1284" t="s">
        <v>1382</v>
      </c>
    </row>
    <row r="1285" spans="1:2" x14ac:dyDescent="0.15">
      <c r="A1285" s="31">
        <v>62050</v>
      </c>
      <c r="B1285" t="s">
        <v>1383</v>
      </c>
    </row>
    <row r="1286" spans="1:2" x14ac:dyDescent="0.15">
      <c r="A1286" s="31">
        <v>62060</v>
      </c>
      <c r="B1286" t="s">
        <v>1384</v>
      </c>
    </row>
    <row r="1287" spans="1:2" x14ac:dyDescent="0.15">
      <c r="A1287" s="31">
        <v>62070</v>
      </c>
      <c r="B1287" t="s">
        <v>1385</v>
      </c>
    </row>
    <row r="1288" spans="1:2" x14ac:dyDescent="0.15">
      <c r="A1288" s="31">
        <v>62080</v>
      </c>
      <c r="B1288" t="s">
        <v>1386</v>
      </c>
    </row>
    <row r="1289" spans="1:2" x14ac:dyDescent="0.15">
      <c r="A1289" s="31">
        <v>62100</v>
      </c>
      <c r="B1289" t="s">
        <v>1387</v>
      </c>
    </row>
    <row r="1290" spans="1:2" x14ac:dyDescent="0.15">
      <c r="A1290" s="31">
        <v>62110</v>
      </c>
      <c r="B1290" t="s">
        <v>1388</v>
      </c>
    </row>
    <row r="1291" spans="1:2" x14ac:dyDescent="0.15">
      <c r="A1291" s="31">
        <v>62120</v>
      </c>
      <c r="B1291" t="s">
        <v>1389</v>
      </c>
    </row>
    <row r="1292" spans="1:2" x14ac:dyDescent="0.15">
      <c r="A1292" s="31">
        <v>62130</v>
      </c>
      <c r="B1292" t="s">
        <v>1390</v>
      </c>
    </row>
    <row r="1293" spans="1:2" x14ac:dyDescent="0.15">
      <c r="A1293" s="31">
        <v>62140</v>
      </c>
      <c r="B1293" t="s">
        <v>1391</v>
      </c>
    </row>
    <row r="1294" spans="1:2" x14ac:dyDescent="0.15">
      <c r="A1294" s="31">
        <v>62150</v>
      </c>
      <c r="B1294" t="s">
        <v>1392</v>
      </c>
    </row>
    <row r="1295" spans="1:2" x14ac:dyDescent="0.15">
      <c r="A1295" s="31">
        <v>62160</v>
      </c>
      <c r="B1295" t="s">
        <v>1393</v>
      </c>
    </row>
    <row r="1296" spans="1:2" x14ac:dyDescent="0.15">
      <c r="A1296" s="31">
        <v>62170</v>
      </c>
      <c r="B1296" t="s">
        <v>1394</v>
      </c>
    </row>
    <row r="1297" spans="1:2" x14ac:dyDescent="0.15">
      <c r="A1297" s="31">
        <v>62180</v>
      </c>
      <c r="B1297" t="s">
        <v>1395</v>
      </c>
    </row>
    <row r="1298" spans="1:2" x14ac:dyDescent="0.15">
      <c r="A1298" s="31">
        <v>62190</v>
      </c>
      <c r="B1298" t="s">
        <v>1396</v>
      </c>
    </row>
    <row r="1299" spans="1:2" x14ac:dyDescent="0.15">
      <c r="A1299" s="31">
        <v>62200</v>
      </c>
      <c r="B1299" t="s">
        <v>1397</v>
      </c>
    </row>
    <row r="1300" spans="1:2" x14ac:dyDescent="0.15">
      <c r="A1300" s="31">
        <v>62210</v>
      </c>
      <c r="B1300" t="s">
        <v>1398</v>
      </c>
    </row>
    <row r="1301" spans="1:2" x14ac:dyDescent="0.15">
      <c r="A1301" s="31">
        <v>62220</v>
      </c>
      <c r="B1301" t="s">
        <v>1399</v>
      </c>
    </row>
    <row r="1302" spans="1:2" x14ac:dyDescent="0.15">
      <c r="A1302" s="31">
        <v>62230</v>
      </c>
      <c r="B1302" t="s">
        <v>1400</v>
      </c>
    </row>
    <row r="1303" spans="1:2" x14ac:dyDescent="0.15">
      <c r="A1303" s="31">
        <v>62240</v>
      </c>
      <c r="B1303" t="s">
        <v>1401</v>
      </c>
    </row>
    <row r="1304" spans="1:2" x14ac:dyDescent="0.15">
      <c r="A1304" s="31">
        <v>62250</v>
      </c>
      <c r="B1304" t="s">
        <v>1402</v>
      </c>
    </row>
    <row r="1305" spans="1:2" x14ac:dyDescent="0.15">
      <c r="A1305" s="31">
        <v>62260</v>
      </c>
      <c r="B1305" t="s">
        <v>1403</v>
      </c>
    </row>
    <row r="1306" spans="1:2" x14ac:dyDescent="0.15">
      <c r="A1306" s="31">
        <v>62270</v>
      </c>
      <c r="B1306" t="s">
        <v>1404</v>
      </c>
    </row>
    <row r="1307" spans="1:2" x14ac:dyDescent="0.15">
      <c r="A1307" s="31">
        <v>62280</v>
      </c>
      <c r="B1307" t="s">
        <v>1405</v>
      </c>
    </row>
    <row r="1308" spans="1:2" x14ac:dyDescent="0.15">
      <c r="A1308" s="31">
        <v>62290</v>
      </c>
      <c r="B1308" t="s">
        <v>1406</v>
      </c>
    </row>
    <row r="1309" spans="1:2" x14ac:dyDescent="0.15">
      <c r="A1309" s="31">
        <v>62300</v>
      </c>
      <c r="B1309" t="s">
        <v>1407</v>
      </c>
    </row>
    <row r="1310" spans="1:2" x14ac:dyDescent="0.15">
      <c r="A1310" s="31">
        <v>62310</v>
      </c>
      <c r="B1310" t="s">
        <v>1408</v>
      </c>
    </row>
    <row r="1311" spans="1:2" x14ac:dyDescent="0.15">
      <c r="A1311" s="31">
        <v>62320</v>
      </c>
      <c r="B1311" t="s">
        <v>1409</v>
      </c>
    </row>
    <row r="1312" spans="1:2" x14ac:dyDescent="0.15">
      <c r="A1312" s="31">
        <v>62330</v>
      </c>
      <c r="B1312" t="s">
        <v>1410</v>
      </c>
    </row>
    <row r="1313" spans="1:2" x14ac:dyDescent="0.15">
      <c r="A1313" s="31">
        <v>62340</v>
      </c>
      <c r="B1313" t="s">
        <v>1411</v>
      </c>
    </row>
    <row r="1314" spans="1:2" x14ac:dyDescent="0.15">
      <c r="A1314" s="31">
        <v>62350</v>
      </c>
      <c r="B1314" t="s">
        <v>1412</v>
      </c>
    </row>
    <row r="1315" spans="1:2" x14ac:dyDescent="0.15">
      <c r="A1315" s="31">
        <v>62360</v>
      </c>
      <c r="B1315" t="s">
        <v>1413</v>
      </c>
    </row>
    <row r="1316" spans="1:2" x14ac:dyDescent="0.15">
      <c r="A1316" s="31">
        <v>62370</v>
      </c>
      <c r="B1316" t="s">
        <v>1414</v>
      </c>
    </row>
    <row r="1317" spans="1:2" x14ac:dyDescent="0.15">
      <c r="A1317" s="31">
        <v>62380</v>
      </c>
      <c r="B1317" t="s">
        <v>1415</v>
      </c>
    </row>
    <row r="1318" spans="1:2" x14ac:dyDescent="0.15">
      <c r="A1318" s="31">
        <v>62390</v>
      </c>
      <c r="B1318" t="s">
        <v>1416</v>
      </c>
    </row>
    <row r="1319" spans="1:2" x14ac:dyDescent="0.15">
      <c r="A1319" s="31">
        <v>62410</v>
      </c>
      <c r="B1319" t="s">
        <v>1417</v>
      </c>
    </row>
    <row r="1320" spans="1:2" x14ac:dyDescent="0.15">
      <c r="A1320" s="31">
        <v>62420</v>
      </c>
      <c r="B1320" t="s">
        <v>1418</v>
      </c>
    </row>
    <row r="1321" spans="1:2" x14ac:dyDescent="0.15">
      <c r="A1321" s="31">
        <v>62430</v>
      </c>
      <c r="B1321" t="s">
        <v>1419</v>
      </c>
    </row>
    <row r="1322" spans="1:2" x14ac:dyDescent="0.15">
      <c r="A1322" s="31">
        <v>62440</v>
      </c>
      <c r="B1322" t="s">
        <v>1420</v>
      </c>
    </row>
    <row r="1323" spans="1:2" x14ac:dyDescent="0.15">
      <c r="A1323" s="31">
        <v>62450</v>
      </c>
      <c r="B1323" t="s">
        <v>1421</v>
      </c>
    </row>
    <row r="1324" spans="1:2" x14ac:dyDescent="0.15">
      <c r="A1324" s="31">
        <v>62460</v>
      </c>
      <c r="B1324" t="s">
        <v>1422</v>
      </c>
    </row>
    <row r="1325" spans="1:2" x14ac:dyDescent="0.15">
      <c r="A1325" s="31">
        <v>62470</v>
      </c>
      <c r="B1325" t="s">
        <v>1423</v>
      </c>
    </row>
    <row r="1326" spans="1:2" x14ac:dyDescent="0.15">
      <c r="A1326" s="31">
        <v>62480</v>
      </c>
      <c r="B1326" t="s">
        <v>1424</v>
      </c>
    </row>
    <row r="1327" spans="1:2" x14ac:dyDescent="0.15">
      <c r="A1327" s="31">
        <v>63010</v>
      </c>
      <c r="B1327" t="s">
        <v>1425</v>
      </c>
    </row>
    <row r="1328" spans="1:2" x14ac:dyDescent="0.15">
      <c r="A1328" s="31">
        <v>63060</v>
      </c>
      <c r="B1328" t="s">
        <v>1426</v>
      </c>
    </row>
    <row r="1329" spans="1:2" x14ac:dyDescent="0.15">
      <c r="A1329" s="31">
        <v>63080</v>
      </c>
      <c r="B1329" t="s">
        <v>1427</v>
      </c>
    </row>
    <row r="1330" spans="1:2" x14ac:dyDescent="0.15">
      <c r="A1330" s="31">
        <v>63110</v>
      </c>
      <c r="B1330" t="s">
        <v>1428</v>
      </c>
    </row>
    <row r="1331" spans="1:2" x14ac:dyDescent="0.15">
      <c r="A1331" s="31">
        <v>63120</v>
      </c>
      <c r="B1331" t="s">
        <v>1429</v>
      </c>
    </row>
    <row r="1332" spans="1:2" x14ac:dyDescent="0.15">
      <c r="A1332" s="31">
        <v>63160</v>
      </c>
      <c r="B1332" t="s">
        <v>1430</v>
      </c>
    </row>
    <row r="1333" spans="1:2" x14ac:dyDescent="0.15">
      <c r="A1333" s="31">
        <v>63170</v>
      </c>
      <c r="B1333" t="s">
        <v>1431</v>
      </c>
    </row>
    <row r="1334" spans="1:2" x14ac:dyDescent="0.15">
      <c r="A1334" s="31">
        <v>63180</v>
      </c>
      <c r="B1334" t="s">
        <v>1432</v>
      </c>
    </row>
    <row r="1335" spans="1:2" x14ac:dyDescent="0.15">
      <c r="A1335" s="31">
        <v>63190</v>
      </c>
      <c r="B1335" t="s">
        <v>1433</v>
      </c>
    </row>
    <row r="1336" spans="1:2" x14ac:dyDescent="0.15">
      <c r="A1336" s="31">
        <v>63210</v>
      </c>
      <c r="B1336" t="s">
        <v>1434</v>
      </c>
    </row>
    <row r="1337" spans="1:2" x14ac:dyDescent="0.15">
      <c r="A1337" s="31">
        <v>63230</v>
      </c>
      <c r="B1337" t="s">
        <v>1435</v>
      </c>
    </row>
    <row r="1338" spans="1:2" x14ac:dyDescent="0.15">
      <c r="A1338" s="31">
        <v>64010</v>
      </c>
      <c r="B1338" t="s">
        <v>1436</v>
      </c>
    </row>
    <row r="1339" spans="1:2" x14ac:dyDescent="0.15">
      <c r="A1339" s="31">
        <v>64020</v>
      </c>
      <c r="B1339" t="s">
        <v>1437</v>
      </c>
    </row>
    <row r="1340" spans="1:2" x14ac:dyDescent="0.15">
      <c r="A1340" s="31">
        <v>64030</v>
      </c>
      <c r="B1340" t="s">
        <v>1438</v>
      </c>
    </row>
    <row r="1341" spans="1:2" x14ac:dyDescent="0.15">
      <c r="A1341" s="31">
        <v>64090</v>
      </c>
      <c r="B1341" t="s">
        <v>1439</v>
      </c>
    </row>
    <row r="1342" spans="1:2" x14ac:dyDescent="0.15">
      <c r="A1342" s="31">
        <v>64100</v>
      </c>
      <c r="B1342" t="s">
        <v>1440</v>
      </c>
    </row>
    <row r="1343" spans="1:2" x14ac:dyDescent="0.15">
      <c r="A1343" s="31">
        <v>64110</v>
      </c>
      <c r="B1343" t="s">
        <v>1441</v>
      </c>
    </row>
    <row r="1344" spans="1:2" x14ac:dyDescent="0.15">
      <c r="A1344" s="31">
        <v>64120</v>
      </c>
      <c r="B1344" t="s">
        <v>1442</v>
      </c>
    </row>
    <row r="1345" spans="1:2" x14ac:dyDescent="0.15">
      <c r="A1345" s="31">
        <v>64150</v>
      </c>
      <c r="B1345" t="s">
        <v>1443</v>
      </c>
    </row>
    <row r="1346" spans="1:2" x14ac:dyDescent="0.15">
      <c r="A1346" s="31">
        <v>64160</v>
      </c>
      <c r="B1346" t="s">
        <v>1444</v>
      </c>
    </row>
    <row r="1347" spans="1:2" x14ac:dyDescent="0.15">
      <c r="A1347" s="31">
        <v>64170</v>
      </c>
      <c r="B1347" t="s">
        <v>1445</v>
      </c>
    </row>
    <row r="1348" spans="1:2" x14ac:dyDescent="0.15">
      <c r="A1348" s="31">
        <v>64180</v>
      </c>
      <c r="B1348" t="s">
        <v>1446</v>
      </c>
    </row>
    <row r="1349" spans="1:2" x14ac:dyDescent="0.15">
      <c r="A1349" s="31">
        <v>64190</v>
      </c>
      <c r="B1349" t="s">
        <v>1447</v>
      </c>
    </row>
    <row r="1350" spans="1:2" x14ac:dyDescent="0.15">
      <c r="A1350" s="31">
        <v>64200</v>
      </c>
      <c r="B1350" t="s">
        <v>1448</v>
      </c>
    </row>
    <row r="1351" spans="1:2" x14ac:dyDescent="0.15">
      <c r="A1351" s="31">
        <v>64210</v>
      </c>
      <c r="B1351" t="s">
        <v>1449</v>
      </c>
    </row>
    <row r="1352" spans="1:2" x14ac:dyDescent="0.15">
      <c r="A1352" s="31">
        <v>65010</v>
      </c>
      <c r="B1352" t="s">
        <v>1450</v>
      </c>
    </row>
    <row r="1353" spans="1:2" x14ac:dyDescent="0.15">
      <c r="A1353" s="31">
        <v>65020</v>
      </c>
      <c r="B1353" t="s">
        <v>1451</v>
      </c>
    </row>
    <row r="1354" spans="1:2" x14ac:dyDescent="0.15">
      <c r="A1354" s="31">
        <v>65030</v>
      </c>
      <c r="B1354" t="s">
        <v>1452</v>
      </c>
    </row>
    <row r="1355" spans="1:2" x14ac:dyDescent="0.15">
      <c r="A1355" s="31">
        <v>65040</v>
      </c>
      <c r="B1355" t="s">
        <v>1453</v>
      </c>
    </row>
    <row r="1356" spans="1:2" x14ac:dyDescent="0.15">
      <c r="A1356" s="31">
        <v>65050</v>
      </c>
      <c r="B1356" t="s">
        <v>1454</v>
      </c>
    </row>
    <row r="1357" spans="1:2" x14ac:dyDescent="0.15">
      <c r="A1357" s="31">
        <v>65080</v>
      </c>
      <c r="B1357" t="s">
        <v>1455</v>
      </c>
    </row>
    <row r="1358" spans="1:2" x14ac:dyDescent="0.15">
      <c r="A1358" s="31">
        <v>65090</v>
      </c>
      <c r="B1358" t="s">
        <v>1456</v>
      </c>
    </row>
    <row r="1359" spans="1:2" x14ac:dyDescent="0.15">
      <c r="A1359" s="31">
        <v>65110</v>
      </c>
      <c r="B1359" t="s">
        <v>1457</v>
      </c>
    </row>
    <row r="1360" spans="1:2" x14ac:dyDescent="0.15">
      <c r="A1360" s="31">
        <v>65120</v>
      </c>
      <c r="B1360" t="s">
        <v>1458</v>
      </c>
    </row>
    <row r="1361" spans="1:2" x14ac:dyDescent="0.15">
      <c r="A1361" s="31">
        <v>65130</v>
      </c>
      <c r="B1361" t="s">
        <v>1459</v>
      </c>
    </row>
    <row r="1362" spans="1:2" x14ac:dyDescent="0.15">
      <c r="A1362" s="31">
        <v>65140</v>
      </c>
      <c r="B1362" t="s">
        <v>1460</v>
      </c>
    </row>
    <row r="1363" spans="1:2" x14ac:dyDescent="0.15">
      <c r="A1363" s="31">
        <v>65150</v>
      </c>
      <c r="B1363" t="s">
        <v>1461</v>
      </c>
    </row>
    <row r="1364" spans="1:2" x14ac:dyDescent="0.15">
      <c r="A1364" s="31">
        <v>65170</v>
      </c>
      <c r="B1364" t="s">
        <v>1462</v>
      </c>
    </row>
    <row r="1365" spans="1:2" x14ac:dyDescent="0.15">
      <c r="A1365" s="31">
        <v>65180</v>
      </c>
      <c r="B1365" t="s">
        <v>1463</v>
      </c>
    </row>
    <row r="1366" spans="1:2" x14ac:dyDescent="0.15">
      <c r="A1366" s="31">
        <v>66010</v>
      </c>
      <c r="B1366" t="s">
        <v>1464</v>
      </c>
    </row>
    <row r="1367" spans="1:2" x14ac:dyDescent="0.15">
      <c r="A1367" s="31">
        <v>66020</v>
      </c>
      <c r="B1367" t="s">
        <v>1465</v>
      </c>
    </row>
    <row r="1368" spans="1:2" x14ac:dyDescent="0.15">
      <c r="A1368" s="31">
        <v>66030</v>
      </c>
      <c r="B1368" t="s">
        <v>1466</v>
      </c>
    </row>
    <row r="1369" spans="1:2" x14ac:dyDescent="0.15">
      <c r="A1369" s="31">
        <v>66040</v>
      </c>
      <c r="B1369" t="s">
        <v>1467</v>
      </c>
    </row>
    <row r="1370" spans="1:2" x14ac:dyDescent="0.15">
      <c r="A1370" s="31">
        <v>66050</v>
      </c>
      <c r="B1370" t="s">
        <v>1468</v>
      </c>
    </row>
    <row r="1371" spans="1:2" x14ac:dyDescent="0.15">
      <c r="A1371" s="31">
        <v>66060</v>
      </c>
      <c r="B1371" t="s">
        <v>1469</v>
      </c>
    </row>
    <row r="1372" spans="1:2" x14ac:dyDescent="0.15">
      <c r="A1372" s="31">
        <v>66070</v>
      </c>
      <c r="B1372" t="s">
        <v>1470</v>
      </c>
    </row>
    <row r="1373" spans="1:2" x14ac:dyDescent="0.15">
      <c r="A1373" s="31">
        <v>66080</v>
      </c>
      <c r="B1373" t="s">
        <v>1471</v>
      </c>
    </row>
    <row r="1374" spans="1:2" x14ac:dyDescent="0.15">
      <c r="A1374" s="31">
        <v>66100</v>
      </c>
      <c r="B1374" t="s">
        <v>1472</v>
      </c>
    </row>
    <row r="1375" spans="1:2" x14ac:dyDescent="0.15">
      <c r="A1375" s="31">
        <v>66110</v>
      </c>
      <c r="B1375" t="s">
        <v>1473</v>
      </c>
    </row>
    <row r="1376" spans="1:2" x14ac:dyDescent="0.15">
      <c r="A1376" s="31">
        <v>66120</v>
      </c>
      <c r="B1376" t="s">
        <v>1474</v>
      </c>
    </row>
    <row r="1377" spans="1:2" x14ac:dyDescent="0.15">
      <c r="A1377" s="31">
        <v>66130</v>
      </c>
      <c r="B1377" t="s">
        <v>1475</v>
      </c>
    </row>
    <row r="1378" spans="1:2" x14ac:dyDescent="0.15">
      <c r="A1378" s="31">
        <v>67030</v>
      </c>
      <c r="B1378" t="s">
        <v>1476</v>
      </c>
    </row>
    <row r="1379" spans="1:2" x14ac:dyDescent="0.15">
      <c r="A1379" s="31">
        <v>67050</v>
      </c>
      <c r="B1379" t="s">
        <v>1477</v>
      </c>
    </row>
    <row r="1380" spans="1:2" x14ac:dyDescent="0.15">
      <c r="A1380" s="31">
        <v>67060</v>
      </c>
      <c r="B1380" t="s">
        <v>1478</v>
      </c>
    </row>
    <row r="1381" spans="1:2" x14ac:dyDescent="0.15">
      <c r="A1381" s="31">
        <v>67070</v>
      </c>
      <c r="B1381" t="s">
        <v>1479</v>
      </c>
    </row>
    <row r="1382" spans="1:2" x14ac:dyDescent="0.15">
      <c r="A1382" s="31">
        <v>67080</v>
      </c>
      <c r="B1382" t="s">
        <v>1480</v>
      </c>
    </row>
    <row r="1383" spans="1:2" x14ac:dyDescent="0.15">
      <c r="A1383" s="31">
        <v>67090</v>
      </c>
      <c r="B1383" t="s">
        <v>1481</v>
      </c>
    </row>
    <row r="1384" spans="1:2" x14ac:dyDescent="0.15">
      <c r="A1384" s="31">
        <v>68010</v>
      </c>
      <c r="B1384" t="s">
        <v>1482</v>
      </c>
    </row>
    <row r="1385" spans="1:2" x14ac:dyDescent="0.15">
      <c r="A1385" s="31">
        <v>68040</v>
      </c>
      <c r="B1385" t="s">
        <v>1483</v>
      </c>
    </row>
    <row r="1386" spans="1:2" x14ac:dyDescent="0.15">
      <c r="A1386" s="31">
        <v>68090</v>
      </c>
      <c r="B1386" t="s">
        <v>1484</v>
      </c>
    </row>
    <row r="1387" spans="1:2" x14ac:dyDescent="0.15">
      <c r="A1387" s="31">
        <v>68100</v>
      </c>
      <c r="B1387" t="s">
        <v>1485</v>
      </c>
    </row>
    <row r="1388" spans="1:2" x14ac:dyDescent="0.15">
      <c r="A1388" s="31">
        <v>68130</v>
      </c>
      <c r="B1388" t="s">
        <v>1486</v>
      </c>
    </row>
    <row r="1389" spans="1:2" x14ac:dyDescent="0.15">
      <c r="A1389" s="31">
        <v>68140</v>
      </c>
      <c r="B1389" t="s">
        <v>1487</v>
      </c>
    </row>
    <row r="1390" spans="1:2" x14ac:dyDescent="0.15">
      <c r="A1390" s="31">
        <v>68150</v>
      </c>
      <c r="B1390" t="s">
        <v>1488</v>
      </c>
    </row>
    <row r="1391" spans="1:2" x14ac:dyDescent="0.15">
      <c r="A1391" s="31">
        <v>68230</v>
      </c>
      <c r="B1391" t="s">
        <v>1489</v>
      </c>
    </row>
    <row r="1392" spans="1:2" x14ac:dyDescent="0.15">
      <c r="A1392" s="31">
        <v>68240</v>
      </c>
      <c r="B1392" t="s">
        <v>1490</v>
      </c>
    </row>
    <row r="1393" spans="1:2" x14ac:dyDescent="0.15">
      <c r="A1393" s="31">
        <v>68250</v>
      </c>
      <c r="B1393" t="s">
        <v>1491</v>
      </c>
    </row>
    <row r="1394" spans="1:2" x14ac:dyDescent="0.15">
      <c r="A1394" s="31">
        <v>68260</v>
      </c>
      <c r="B1394" t="s">
        <v>1492</v>
      </c>
    </row>
    <row r="1395" spans="1:2" x14ac:dyDescent="0.15">
      <c r="A1395" s="31">
        <v>69010</v>
      </c>
      <c r="B1395" t="s">
        <v>1493</v>
      </c>
    </row>
    <row r="1396" spans="1:2" x14ac:dyDescent="0.15">
      <c r="A1396" s="31">
        <v>69020</v>
      </c>
      <c r="B1396" t="s">
        <v>1494</v>
      </c>
    </row>
    <row r="1397" spans="1:2" x14ac:dyDescent="0.15">
      <c r="A1397" s="31">
        <v>69030</v>
      </c>
      <c r="B1397" t="s">
        <v>1495</v>
      </c>
    </row>
    <row r="1398" spans="1:2" x14ac:dyDescent="0.15">
      <c r="A1398" s="31">
        <v>69040</v>
      </c>
      <c r="B1398" t="s">
        <v>1496</v>
      </c>
    </row>
    <row r="1399" spans="1:2" x14ac:dyDescent="0.15">
      <c r="A1399" s="31">
        <v>69050</v>
      </c>
      <c r="B1399" t="s">
        <v>1497</v>
      </c>
    </row>
    <row r="1400" spans="1:2" x14ac:dyDescent="0.15">
      <c r="A1400" s="31">
        <v>69060</v>
      </c>
      <c r="B1400" t="s">
        <v>1498</v>
      </c>
    </row>
    <row r="1401" spans="1:2" x14ac:dyDescent="0.15">
      <c r="A1401" s="31">
        <v>69080</v>
      </c>
      <c r="B1401" t="s">
        <v>1499</v>
      </c>
    </row>
    <row r="1402" spans="1:2" x14ac:dyDescent="0.15">
      <c r="A1402" s="31">
        <v>69090</v>
      </c>
      <c r="B1402" t="s">
        <v>1500</v>
      </c>
    </row>
    <row r="1403" spans="1:2" x14ac:dyDescent="0.15">
      <c r="A1403" s="31">
        <v>69100</v>
      </c>
      <c r="B1403" t="s">
        <v>1501</v>
      </c>
    </row>
    <row r="1404" spans="1:2" x14ac:dyDescent="0.15">
      <c r="A1404" s="31">
        <v>69110</v>
      </c>
      <c r="B1404" t="s">
        <v>1502</v>
      </c>
    </row>
    <row r="1405" spans="1:2" x14ac:dyDescent="0.15">
      <c r="A1405" s="31">
        <v>69120</v>
      </c>
      <c r="B1405" t="s">
        <v>1503</v>
      </c>
    </row>
    <row r="1406" spans="1:2" x14ac:dyDescent="0.15">
      <c r="A1406" s="31">
        <v>69190</v>
      </c>
      <c r="B1406" t="s">
        <v>1504</v>
      </c>
    </row>
    <row r="1407" spans="1:2" x14ac:dyDescent="0.15">
      <c r="A1407" s="31">
        <v>69220</v>
      </c>
      <c r="B1407" t="s">
        <v>1505</v>
      </c>
    </row>
    <row r="1408" spans="1:2" x14ac:dyDescent="0.15">
      <c r="A1408" s="31">
        <v>69240</v>
      </c>
      <c r="B1408" t="s">
        <v>1506</v>
      </c>
    </row>
    <row r="1409" spans="1:2" x14ac:dyDescent="0.15">
      <c r="A1409" s="31">
        <v>69250</v>
      </c>
      <c r="B1409" t="s">
        <v>1507</v>
      </c>
    </row>
    <row r="1410" spans="1:2" x14ac:dyDescent="0.15">
      <c r="A1410" s="31">
        <v>69260</v>
      </c>
      <c r="B1410" t="s">
        <v>1508</v>
      </c>
    </row>
    <row r="1411" spans="1:2" x14ac:dyDescent="0.15">
      <c r="A1411" s="31">
        <v>69270</v>
      </c>
      <c r="B1411" t="s">
        <v>1509</v>
      </c>
    </row>
    <row r="1412" spans="1:2" x14ac:dyDescent="0.15">
      <c r="A1412" s="31">
        <v>69280</v>
      </c>
      <c r="B1412" t="s">
        <v>1510</v>
      </c>
    </row>
    <row r="1413" spans="1:2" x14ac:dyDescent="0.15">
      <c r="A1413" s="31">
        <v>69290</v>
      </c>
      <c r="B1413" t="s">
        <v>1511</v>
      </c>
    </row>
    <row r="1414" spans="1:2" x14ac:dyDescent="0.15">
      <c r="A1414" s="31">
        <v>69300</v>
      </c>
      <c r="B1414" t="s">
        <v>1512</v>
      </c>
    </row>
    <row r="1415" spans="1:2" x14ac:dyDescent="0.15">
      <c r="A1415" s="31">
        <v>69310</v>
      </c>
      <c r="B1415" t="s">
        <v>1513</v>
      </c>
    </row>
    <row r="1416" spans="1:2" x14ac:dyDescent="0.15">
      <c r="A1416" s="31">
        <v>69320</v>
      </c>
      <c r="B1416" t="s">
        <v>1514</v>
      </c>
    </row>
    <row r="1417" spans="1:2" x14ac:dyDescent="0.15">
      <c r="A1417" s="31">
        <v>69330</v>
      </c>
      <c r="B1417" t="s">
        <v>1515</v>
      </c>
    </row>
    <row r="1418" spans="1:2" x14ac:dyDescent="0.15">
      <c r="A1418" s="31">
        <v>69340</v>
      </c>
      <c r="B1418" t="s">
        <v>1516</v>
      </c>
    </row>
    <row r="1419" spans="1:2" x14ac:dyDescent="0.15">
      <c r="A1419" s="31">
        <v>69350</v>
      </c>
      <c r="B1419" t="s">
        <v>1517</v>
      </c>
    </row>
    <row r="1420" spans="1:2" x14ac:dyDescent="0.15">
      <c r="A1420" s="31">
        <v>69360</v>
      </c>
      <c r="B1420" t="s">
        <v>1518</v>
      </c>
    </row>
    <row r="1421" spans="1:2" x14ac:dyDescent="0.15">
      <c r="A1421" s="31">
        <v>69370</v>
      </c>
      <c r="B1421" t="s">
        <v>1519</v>
      </c>
    </row>
    <row r="1422" spans="1:2" x14ac:dyDescent="0.15">
      <c r="A1422" s="31">
        <v>69380</v>
      </c>
      <c r="B1422" t="s">
        <v>1520</v>
      </c>
    </row>
    <row r="1423" spans="1:2" x14ac:dyDescent="0.15">
      <c r="A1423" s="31">
        <v>69390</v>
      </c>
      <c r="B1423" t="s">
        <v>1521</v>
      </c>
    </row>
    <row r="1424" spans="1:2" x14ac:dyDescent="0.15">
      <c r="A1424" s="31">
        <v>70010</v>
      </c>
      <c r="B1424" t="s">
        <v>1522</v>
      </c>
    </row>
    <row r="1425" spans="1:2" x14ac:dyDescent="0.15">
      <c r="A1425" s="31">
        <v>70020</v>
      </c>
      <c r="B1425" t="s">
        <v>1523</v>
      </c>
    </row>
    <row r="1426" spans="1:2" x14ac:dyDescent="0.15">
      <c r="A1426" s="31">
        <v>70030</v>
      </c>
      <c r="B1426" t="s">
        <v>1524</v>
      </c>
    </row>
    <row r="1427" spans="1:2" x14ac:dyDescent="0.15">
      <c r="A1427" s="31">
        <v>70040</v>
      </c>
      <c r="B1427" t="s">
        <v>1525</v>
      </c>
    </row>
    <row r="1428" spans="1:2" x14ac:dyDescent="0.15">
      <c r="A1428" s="31">
        <v>81040</v>
      </c>
      <c r="B1428" t="s">
        <v>1526</v>
      </c>
    </row>
    <row r="1429" spans="1:2" x14ac:dyDescent="0.15">
      <c r="A1429" s="31">
        <v>91010</v>
      </c>
      <c r="B1429" t="s">
        <v>1527</v>
      </c>
    </row>
    <row r="1430" spans="1:2" x14ac:dyDescent="0.15">
      <c r="A1430" s="31">
        <v>91020</v>
      </c>
      <c r="B1430" t="s">
        <v>1528</v>
      </c>
    </row>
    <row r="1431" spans="1:2" x14ac:dyDescent="0.15">
      <c r="A1431" s="31">
        <v>91060</v>
      </c>
      <c r="B1431" t="s">
        <v>1529</v>
      </c>
    </row>
    <row r="1432" spans="1:2" x14ac:dyDescent="0.15">
      <c r="A1432" s="31">
        <v>91080</v>
      </c>
      <c r="B1432" t="s">
        <v>1530</v>
      </c>
    </row>
    <row r="1433" spans="1:2" x14ac:dyDescent="0.15">
      <c r="A1433" s="31">
        <v>92010</v>
      </c>
      <c r="B1433" t="s">
        <v>1531</v>
      </c>
    </row>
    <row r="1434" spans="1:2" x14ac:dyDescent="0.15">
      <c r="A1434" s="31">
        <v>93030</v>
      </c>
      <c r="B1434" t="s">
        <v>1532</v>
      </c>
    </row>
    <row r="1435" spans="1:2" x14ac:dyDescent="0.15">
      <c r="A1435" s="31">
        <v>93040</v>
      </c>
      <c r="B1435" t="s">
        <v>1533</v>
      </c>
    </row>
    <row r="1436" spans="1:2" x14ac:dyDescent="0.15">
      <c r="A1436" s="31">
        <v>95010</v>
      </c>
      <c r="B1436" t="s">
        <v>1534</v>
      </c>
    </row>
    <row r="1437" spans="1:2" x14ac:dyDescent="0.15">
      <c r="A1437" s="31">
        <v>95020</v>
      </c>
      <c r="B1437" t="s">
        <v>1535</v>
      </c>
    </row>
    <row r="1438" spans="1:2" x14ac:dyDescent="0.15">
      <c r="A1438" s="31">
        <v>96000</v>
      </c>
      <c r="B1438" t="s">
        <v>1536</v>
      </c>
    </row>
    <row r="1439" spans="1:2" x14ac:dyDescent="0.15">
      <c r="A1439" s="31">
        <v>97000</v>
      </c>
      <c r="B1439" t="s">
        <v>1537</v>
      </c>
    </row>
    <row r="1440" spans="1:2" x14ac:dyDescent="0.15">
      <c r="A1440" s="31">
        <v>98000</v>
      </c>
      <c r="B1440" t="s">
        <v>1538</v>
      </c>
    </row>
    <row r="1441" spans="1:2" x14ac:dyDescent="0.15">
      <c r="A1441" s="31">
        <v>98030</v>
      </c>
      <c r="B1441" t="s">
        <v>1539</v>
      </c>
    </row>
    <row r="1442" spans="1:2" x14ac:dyDescent="0.15">
      <c r="A1442" s="31">
        <v>99999</v>
      </c>
      <c r="B1442" t="s">
        <v>1541</v>
      </c>
    </row>
  </sheetData>
  <sheetProtection algorithmName="SHA-512" hashValue="1PBz5C96+nhHMuL8LkOalnahh4fjZKKbMDBu9H+GlJ7Ae72zzaTlPLJLTIyXmEW8cio8i0BUyM8gpDDNMk/t7A==" saltValue="+MQitroW1Dk+GKHxgNw9pA==" spinCount="100000" sheet="1" objects="1" scenarios="1" selectLockedCells="1" selectUnlockedCells="1"/>
  <phoneticPr fontId="3"/>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A9257A66F97040BB6F3DF5240FEF49" ma:contentTypeVersion="3" ma:contentTypeDescription="新しいドキュメントを作成します。" ma:contentTypeScope="" ma:versionID="3a8faaba9140b9a7571010984d55ddc0">
  <xsd:schema xmlns:xsd="http://www.w3.org/2001/XMLSchema" xmlns:xs="http://www.w3.org/2001/XMLSchema" xmlns:p="http://schemas.microsoft.com/office/2006/metadata/properties" xmlns:ns2="50a106f8-2ae8-42cb-a696-d4ca1fcb4de9" targetNamespace="http://schemas.microsoft.com/office/2006/metadata/properties" ma:root="true" ma:fieldsID="045fe5ad4b0573a1265feccf31555502" ns2:_="">
    <xsd:import namespace="50a106f8-2ae8-42cb-a696-d4ca1fcb4de9"/>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a106f8-2ae8-42cb-a696-d4ca1fcb4de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5CF0D13-DD89-42C1-B6BA-921E4D9BFB4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a106f8-2ae8-42cb-a696-d4ca1fcb4de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57C6B70-E466-4FC8-AFA4-64387C742C4F}">
  <ds:schemaRefs>
    <ds:schemaRef ds:uri="http://schemas.microsoft.com/sharepoint/v3/contenttype/forms"/>
  </ds:schemaRefs>
</ds:datastoreItem>
</file>

<file path=customXml/itemProps3.xml><?xml version="1.0" encoding="utf-8"?>
<ds:datastoreItem xmlns:ds="http://schemas.openxmlformats.org/officeDocument/2006/customXml" ds:itemID="{5CAA5217-9A44-44FF-8996-4CCFF99271A6}">
  <ds:schemaRefs>
    <ds:schemaRef ds:uri="http://schemas.microsoft.com/office/2006/metadata/properties"/>
    <ds:schemaRef ds:uri="http://purl.org/dc/terms/"/>
    <ds:schemaRef ds:uri="http://schemas.openxmlformats.org/package/2006/metadata/core-properties"/>
    <ds:schemaRef ds:uri="50a106f8-2ae8-42cb-a696-d4ca1fcb4de9"/>
    <ds:schemaRef ds:uri="http://purl.org/dc/dcmitype/"/>
    <ds:schemaRef ds:uri="http://schemas.microsoft.com/office/infopath/2007/PartnerControls"/>
    <ds:schemaRef ds:uri="http://schemas.microsoft.com/office/2006/documentManagement/types"/>
    <ds:schemaRef ds:uri="http://purl.org/dc/elements/1.1/"/>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4</vt:i4>
      </vt:variant>
    </vt:vector>
  </HeadingPairs>
  <TitlesOfParts>
    <vt:vector size="12" baseType="lpstr">
      <vt:lpstr>入力シート</vt:lpstr>
      <vt:lpstr>（包括）宿泊費明細（職員分）</vt:lpstr>
      <vt:lpstr>（包括）宿泊費明細（家族分）</vt:lpstr>
      <vt:lpstr>【参考】入力補助シート</vt:lpstr>
      <vt:lpstr>【参考】添付資料</vt:lpstr>
      <vt:lpstr>赴任旅費請求書</vt:lpstr>
      <vt:lpstr>転居費明細</vt:lpstr>
      <vt:lpstr>リスト</vt:lpstr>
      <vt:lpstr>'（包括）宿泊費明細（家族分）'!Print_Area</vt:lpstr>
      <vt:lpstr>'（包括）宿泊費明細（職員分）'!Print_Area</vt:lpstr>
      <vt:lpstr>【参考】添付資料!Print_Area</vt:lpstr>
      <vt:lpstr>転居費明細!Print_Area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revision/>
  <cp:lastPrinted>2025-12-02T10:28:42Z</cp:lastPrinted>
  <dcterms:created xsi:type="dcterms:W3CDTF">2021-01-18T11:39:53Z</dcterms:created>
  <dcterms:modified xsi:type="dcterms:W3CDTF">2026-01-16T02:35:36Z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0x010100ECA9257A66F97040BB6F3DF5240FEF49</vt:lpwstr>
  </property>
  <property fmtid="{D5CDD505-2E9C-101B-9397-08002B2CF9AE}" pid="3" name="MediaServiceImageTags">
    <vt:lpwstr/>
  </property>
  <property fmtid="{D5CDD505-2E9C-101B-9397-08002B2CF9AE}" pid="4" name="Order">
    <vt:r8>13818300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